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5660" windowHeight="13425" tabRatio="905" firstSheet="14" activeTab="18"/>
  </bookViews>
  <sheets>
    <sheet name="Date initiale" sheetId="1" r:id="rId1"/>
    <sheet name="Sinteza" sheetId="2" r:id="rId2"/>
    <sheet name="1.1.1.1" sheetId="3" r:id="rId3"/>
    <sheet name="1.1.1.2" sheetId="4" r:id="rId4"/>
    <sheet name="1.1.2.1" sheetId="5" r:id="rId5"/>
    <sheet name="1.1.2.2" sheetId="6" r:id="rId6"/>
    <sheet name="1.2.1a" sheetId="7" r:id="rId7"/>
    <sheet name="1.2.1b" sheetId="8" r:id="rId8"/>
    <sheet name="1.2.2" sheetId="9" r:id="rId9"/>
    <sheet name="1.3" sheetId="10" r:id="rId10"/>
    <sheet name="2.1a" sheetId="11" r:id="rId11"/>
    <sheet name="2.2a" sheetId="12" r:id="rId12"/>
    <sheet name="2.1b" sheetId="13" r:id="rId13"/>
    <sheet name="2.2b" sheetId="14" r:id="rId14"/>
    <sheet name="2.3.1a" sheetId="15" r:id="rId15"/>
    <sheet name="2.3.1b" sheetId="16" r:id="rId16"/>
    <sheet name="2.4.1.1+2.4.2.1" sheetId="17" r:id="rId17"/>
    <sheet name="2.4.1.2+2.4.2.2" sheetId="18" r:id="rId18"/>
    <sheet name="2.5.1+2.5.2" sheetId="19" r:id="rId19"/>
    <sheet name="3.1.2" sheetId="20" r:id="rId20"/>
    <sheet name="3.1.1" sheetId="21" r:id="rId21"/>
    <sheet name="3.2.1" sheetId="22" r:id="rId22"/>
    <sheet name="3.2.2" sheetId="23" r:id="rId23"/>
    <sheet name="3.3.1" sheetId="24" r:id="rId24"/>
    <sheet name="3.3.2" sheetId="25" r:id="rId25"/>
    <sheet name="3.3.3" sheetId="26" r:id="rId26"/>
    <sheet name="3.4.1" sheetId="27" r:id="rId27"/>
    <sheet name="3.4.2" sheetId="28" r:id="rId28"/>
    <sheet name="3.5.1" sheetId="29" r:id="rId29"/>
    <sheet name="3.5.2" sheetId="30" r:id="rId30"/>
    <sheet name="3.6.1" sheetId="31" r:id="rId31"/>
    <sheet name="3.6.2" sheetId="32" r:id="rId32"/>
    <sheet name="3.6.3" sheetId="33" r:id="rId33"/>
    <sheet name="3.6.4" sheetId="34" r:id="rId34"/>
    <sheet name="3.7.1" sheetId="35" r:id="rId35"/>
    <sheet name="3.7.2" sheetId="36" r:id="rId36"/>
    <sheet name="3.7.3.1" sheetId="37" r:id="rId37"/>
    <sheet name="3.7.3.2" sheetId="38" r:id="rId38"/>
    <sheet name="3.7.4.1" sheetId="39" r:id="rId39"/>
    <sheet name="3.7.4.2" sheetId="40" r:id="rId40"/>
    <sheet name="3.7.5.1+3.7.5.2(3.7.5)" sheetId="41" r:id="rId41"/>
    <sheet name="Euro" sheetId="42" r:id="rId42"/>
    <sheet name="BDI" sheetId="43" r:id="rId43"/>
  </sheets>
  <definedNames>
    <definedName name="_xlfn.IFERROR" hidden="1">#NAME?</definedName>
    <definedName name="_xlnm.Print_Titles" localSheetId="2">'1.1.1.1'!$8:$8</definedName>
    <definedName name="_xlnm.Print_Titles" localSheetId="3">'1.1.1.2'!$8:$8</definedName>
    <definedName name="_xlnm.Print_Titles" localSheetId="4">'1.1.2.1'!$8:$8</definedName>
    <definedName name="_xlnm.Print_Titles" localSheetId="5">'1.1.2.2'!$8:$8</definedName>
    <definedName name="_xlnm.Print_Titles" localSheetId="6">'1.2.1a'!$8:$8</definedName>
    <definedName name="_xlnm.Print_Titles" localSheetId="7">'1.2.1b'!$10:$10</definedName>
    <definedName name="_xlnm.Print_Titles" localSheetId="8">'1.2.2'!$8:$8</definedName>
    <definedName name="_xlnm.Print_Titles" localSheetId="9">'1.3'!$8:$8</definedName>
    <definedName name="_xlnm.Print_Titles" localSheetId="10">'2.1a'!$8:$8</definedName>
    <definedName name="_xlnm.Print_Titles" localSheetId="12">'2.1b'!$8:$8</definedName>
    <definedName name="_xlnm.Print_Titles" localSheetId="11">'2.2a'!$8:$8</definedName>
    <definedName name="_xlnm.Print_Titles" localSheetId="13">'2.2b'!$8:$8</definedName>
    <definedName name="_xlnm.Print_Titles" localSheetId="14">'2.3.1a'!$8:$8</definedName>
    <definedName name="_xlnm.Print_Titles" localSheetId="15">'2.3.1b'!$8:$8</definedName>
    <definedName name="_xlnm.Print_Titles" localSheetId="16">'2.4.1.1+2.4.2.1'!$8:$9</definedName>
    <definedName name="_xlnm.Print_Titles" localSheetId="17">'2.4.1.2+2.4.2.2'!$8:$9</definedName>
    <definedName name="_xlnm.Print_Titles" localSheetId="18">'2.5.1+2.5.2'!$8:$9</definedName>
    <definedName name="_xlnm.Print_Titles" localSheetId="20">'3.1.1'!$8:$9</definedName>
    <definedName name="_xlnm.Print_Titles" localSheetId="19">'3.1.2'!$8:$9</definedName>
    <definedName name="_xlnm.Print_Titles" localSheetId="21">'3.2.1'!$8:$8</definedName>
    <definedName name="_xlnm.Print_Titles" localSheetId="22">'3.2.2'!$8:$8</definedName>
    <definedName name="_xlnm.Print_Titles" localSheetId="23">'3.3.1'!$8:$8</definedName>
    <definedName name="_xlnm.Print_Titles" localSheetId="24">'3.3.2'!$8:$8</definedName>
    <definedName name="_xlnm.Print_Titles" localSheetId="25">'3.3.3'!$8:$8</definedName>
    <definedName name="_xlnm.Print_Titles" localSheetId="26">'3.4.1'!$8:$8</definedName>
    <definedName name="_xlnm.Print_Titles" localSheetId="27">'3.4.2'!$8:$8</definedName>
    <definedName name="_xlnm.Print_Titles" localSheetId="28">'3.5.1'!$8:$8</definedName>
    <definedName name="_xlnm.Print_Titles" localSheetId="29">'3.5.2'!$8:$8</definedName>
    <definedName name="_xlnm.Print_Titles" localSheetId="30">'3.6.1'!$8:$8</definedName>
    <definedName name="_xlnm.Print_Titles" localSheetId="31">'3.6.2'!$8:$8</definedName>
    <definedName name="_xlnm.Print_Titles" localSheetId="32">'3.6.3'!$8:$8</definedName>
    <definedName name="_xlnm.Print_Titles" localSheetId="33">'3.6.4'!$8:$8</definedName>
    <definedName name="_xlnm.Print_Titles" localSheetId="34">'3.7.1'!$8:$8</definedName>
    <definedName name="_xlnm.Print_Titles" localSheetId="35">'3.7.2'!$8:$8</definedName>
    <definedName name="_xlnm.Print_Titles" localSheetId="36">'3.7.3.1'!$8:$8</definedName>
    <definedName name="_xlnm.Print_Titles" localSheetId="37">'3.7.3.2'!$8:$8</definedName>
    <definedName name="_xlnm.Print_Titles" localSheetId="38">'3.7.4.1'!$8:$8</definedName>
    <definedName name="_xlnm.Print_Titles" localSheetId="39">'3.7.4.2'!$8:$8</definedName>
    <definedName name="_xlnm.Print_Titles" localSheetId="40">'3.7.5.1+3.7.5.2(3.7.5)'!$8:$9</definedName>
  </definedNames>
  <calcPr fullCalcOnLoad="1"/>
</workbook>
</file>

<file path=xl/sharedStrings.xml><?xml version="1.0" encoding="utf-8"?>
<sst xmlns="http://schemas.openxmlformats.org/spreadsheetml/2006/main" count="1148" uniqueCount="712">
  <si>
    <t>Universitatea Politehnica Timişoara</t>
  </si>
  <si>
    <t>Număr total de pagini (carte sau capitol)</t>
  </si>
  <si>
    <t>Număr total de pagini</t>
  </si>
  <si>
    <t>Pag.</t>
  </si>
  <si>
    <t>Vol. (nr.)</t>
  </si>
  <si>
    <t>Inspec</t>
  </si>
  <si>
    <t>P</t>
  </si>
  <si>
    <t>C</t>
  </si>
  <si>
    <t>SL</t>
  </si>
  <si>
    <t>A</t>
  </si>
  <si>
    <t>Sef lucrari</t>
  </si>
  <si>
    <t>Science Direct</t>
  </si>
  <si>
    <t>Elsevier</t>
  </si>
  <si>
    <t>Wiley</t>
  </si>
  <si>
    <t>Engineering Village</t>
  </si>
  <si>
    <t>Cabi</t>
  </si>
  <si>
    <t>Emerald</t>
  </si>
  <si>
    <t>EBSCO</t>
  </si>
  <si>
    <t>CSA</t>
  </si>
  <si>
    <t>Google Scholar</t>
  </si>
  <si>
    <t>Buletinele si Analele UPT</t>
  </si>
  <si>
    <t>Compendex</t>
  </si>
  <si>
    <t>Ziua, luna</t>
  </si>
  <si>
    <t>Denumire BDI</t>
  </si>
  <si>
    <t>Data de înregistrare 
(ziua, luna)</t>
  </si>
  <si>
    <t>Număr brevet</t>
  </si>
  <si>
    <t>Data de înregistrare
(ziua, luna)</t>
  </si>
  <si>
    <t>Denumire grant (proiect)</t>
  </si>
  <si>
    <t>Tip grant (proiect)</t>
  </si>
  <si>
    <t>Nr. grant (proiect)
/ An</t>
  </si>
  <si>
    <t>Valoare grant 
(proiect) 
[€]</t>
  </si>
  <si>
    <t>Nr. ani</t>
  </si>
  <si>
    <t>Denumirea grant (proiect)</t>
  </si>
  <si>
    <t>Nr. grant 
(proiect)
/ An</t>
  </si>
  <si>
    <t>Valoare contract 
[€]</t>
  </si>
  <si>
    <t>Nr.
contract
/ An</t>
  </si>
  <si>
    <t>Denumire
BDI</t>
  </si>
  <si>
    <t>Data</t>
  </si>
  <si>
    <t>Loc de desfăşurare</t>
  </si>
  <si>
    <t>Număr
de ani</t>
  </si>
  <si>
    <t>Număr de ani</t>
  </si>
  <si>
    <t>Denumirea instituţiei 
care a acordat premiul</t>
  </si>
  <si>
    <t>Profesor</t>
  </si>
  <si>
    <t>Conferentiar</t>
  </si>
  <si>
    <t>Asistent</t>
  </si>
  <si>
    <t>Aux</t>
  </si>
  <si>
    <t>Funcţia didactică</t>
  </si>
  <si>
    <t>Se selecteaza din lista</t>
  </si>
  <si>
    <t>Nume şi prenume</t>
  </si>
  <si>
    <t>Autori</t>
  </si>
  <si>
    <t>Titlul cărţii</t>
  </si>
  <si>
    <t>Editura</t>
  </si>
  <si>
    <t>ISBN</t>
  </si>
  <si>
    <t>Anul</t>
  </si>
  <si>
    <t>Titlul materialului</t>
  </si>
  <si>
    <t>Adresa WEB de acces</t>
  </si>
  <si>
    <t>Anul postării</t>
  </si>
  <si>
    <t>Beneficiarii (anul de studiu şi specializarea)</t>
  </si>
  <si>
    <t>Titlul lucrării</t>
  </si>
  <si>
    <t>Revista</t>
  </si>
  <si>
    <t>ISSN</t>
  </si>
  <si>
    <t>pag.</t>
  </si>
  <si>
    <t>Factor de impact</t>
  </si>
  <si>
    <t>Titlul brevetului</t>
  </si>
  <si>
    <t>Titular</t>
  </si>
  <si>
    <t>Echipa de cercetare</t>
  </si>
  <si>
    <t>Beneficiar</t>
  </si>
  <si>
    <t>Denumirea contractului</t>
  </si>
  <si>
    <t>Ţara</t>
  </si>
  <si>
    <t>Adresa WEB</t>
  </si>
  <si>
    <t>Poziţia în cadrul colectivului</t>
  </si>
  <si>
    <t>Perioada</t>
  </si>
  <si>
    <t>Funcţia îndeplinită</t>
  </si>
  <si>
    <t>Autorul tezei</t>
  </si>
  <si>
    <t>Titlul tezei</t>
  </si>
  <si>
    <t>Universitatea</t>
  </si>
  <si>
    <t>Anul acordării premiului</t>
  </si>
  <si>
    <t>Denumirea instituţiei care a acordat premiul</t>
  </si>
  <si>
    <t>Denumirea asociaţiei</t>
  </si>
  <si>
    <t>Denumirea consiliului (organizaţiei)</t>
  </si>
  <si>
    <t>Conducere</t>
  </si>
  <si>
    <t>Membru</t>
  </si>
  <si>
    <t>Conferinţa (denumirea volumului, localitatea etc.)</t>
  </si>
  <si>
    <t>Denumirea programului</t>
  </si>
  <si>
    <t>Locul desfăşurării</t>
  </si>
  <si>
    <t>Tipul grantului</t>
  </si>
  <si>
    <t xml:space="preserve">Lucrare citată </t>
  </si>
  <si>
    <t>Lucrarea care citează</t>
  </si>
  <si>
    <t>Titlul prezentării</t>
  </si>
  <si>
    <t>Denumirea manifestării</t>
  </si>
  <si>
    <t>Data susţinerii publice</t>
  </si>
  <si>
    <t>Facultatea</t>
  </si>
  <si>
    <t>Departament</t>
  </si>
  <si>
    <t>Denumirea premiului</t>
  </si>
  <si>
    <t>Obiectul premiului</t>
  </si>
  <si>
    <t>Denumirea academiei de ramură</t>
  </si>
  <si>
    <t>Anul primirii</t>
  </si>
  <si>
    <t>Calitatea</t>
  </si>
  <si>
    <t>Criteriul</t>
  </si>
  <si>
    <t>1.1.1.1</t>
  </si>
  <si>
    <t>1.1.1.2</t>
  </si>
  <si>
    <t>1.1.2.1</t>
  </si>
  <si>
    <t>1.1.2.2</t>
  </si>
  <si>
    <t>1.2.1a</t>
  </si>
  <si>
    <t>1.2.1b</t>
  </si>
  <si>
    <t>1.2.2</t>
  </si>
  <si>
    <t>2.1a</t>
  </si>
  <si>
    <t>2.1b</t>
  </si>
  <si>
    <t>2.2a</t>
  </si>
  <si>
    <t>2.2b</t>
  </si>
  <si>
    <t>2.3.1a</t>
  </si>
  <si>
    <t>2.3.1b</t>
  </si>
  <si>
    <t>2.5.1+2.5.2</t>
  </si>
  <si>
    <t>3.1.1</t>
  </si>
  <si>
    <t>3.1.2</t>
  </si>
  <si>
    <t>3.2.1</t>
  </si>
  <si>
    <t>3.2.2</t>
  </si>
  <si>
    <t>3.3.1</t>
  </si>
  <si>
    <t>3.3.2</t>
  </si>
  <si>
    <t>3.3.3</t>
  </si>
  <si>
    <t>3.4.1</t>
  </si>
  <si>
    <t>3.4.2</t>
  </si>
  <si>
    <t>3.5.1</t>
  </si>
  <si>
    <t>3.5.2</t>
  </si>
  <si>
    <t>3.6.1</t>
  </si>
  <si>
    <t>3.6.2</t>
  </si>
  <si>
    <t>3.6.3</t>
  </si>
  <si>
    <t>3.6.4</t>
  </si>
  <si>
    <t>3.7.1</t>
  </si>
  <si>
    <t>3.7.2</t>
  </si>
  <si>
    <t>3.7.3.1</t>
  </si>
  <si>
    <t>3.7.3.2</t>
  </si>
  <si>
    <t>3.7.4.1</t>
  </si>
  <si>
    <t>3.7.4.2</t>
  </si>
  <si>
    <t>Număr</t>
  </si>
  <si>
    <t>2.4.1.1+2.4.2.1</t>
  </si>
  <si>
    <t>2.4.1.2+2.4.2.2</t>
  </si>
  <si>
    <t>3.7.5.1+3.7.5.2</t>
  </si>
  <si>
    <t>TOTAL</t>
  </si>
  <si>
    <t>Activitate didactică / profesională - Total parţial 1.1.1.1 - 1.3</t>
  </si>
  <si>
    <t>Activitatea de cercetare - Total parţial 2.1a - 2.5.1+2.5.2</t>
  </si>
  <si>
    <t>Recunoaştere şi impactul activităţii - Total parţial 3.1.1 - 3.7.5.1+3.7.5.2</t>
  </si>
  <si>
    <t>Departamentul</t>
  </si>
  <si>
    <t>Director departament</t>
  </si>
  <si>
    <t>Nr. crt.</t>
  </si>
  <si>
    <t>Denumirea revistei 
(manifestării ştiinţifice)</t>
  </si>
  <si>
    <t>Departamentul de Electroenegetică</t>
  </si>
  <si>
    <t>Facultatea de Electrotehnică şi Electronergetică</t>
  </si>
  <si>
    <t>Punctaj 
obţinut</t>
  </si>
  <si>
    <t>1.1.1.1. Cărţi de specialitate sau capitole în cărţi de specialitate publicate la edituri din străinătate</t>
  </si>
  <si>
    <t>Titlul cărţii 
(capitolului în carte)</t>
  </si>
  <si>
    <t>Punctaj 
necesar</t>
  </si>
  <si>
    <t>1.1.1.2. Cărţi de specialitate sau capitole în cărţi de specialitate publicate la edituri din ţară</t>
  </si>
  <si>
    <t>1.1.2.1. Cărţi de specialitate sau capitole în cărţi de specialitate publicate ca editor / coordonator la edituri din străinătate</t>
  </si>
  <si>
    <t>1.1.2.2. Cărţi de specialitate sau capitole în cărţi de specialitate publicate ca editor / coordonator la edituri din ţară</t>
  </si>
  <si>
    <t>1.2.1.a. Manuale, suport de curs publicate la edituri</t>
  </si>
  <si>
    <t>1.2.1.b. Suport de curs electronic</t>
  </si>
  <si>
    <t>1.2.2. Culegeri de probleme, îndrumătoare de laborator / aplicaţii şi proiectare</t>
  </si>
  <si>
    <t>1.3. Coordonare de programe de studii, organizare şi coordonare programe de formare continuă şi proiecte educaţionale</t>
  </si>
  <si>
    <t>2.1.a. Articole publicate în reviste de specialitate, cotate ISI</t>
  </si>
  <si>
    <t>2.1.b. Articole publicate în volumele unor manifestări ştiinţifice (proceedings), cotate ISI</t>
  </si>
  <si>
    <t>2.2.a. Articole publicate în reviste de specialitate, cotate alte BDI</t>
  </si>
  <si>
    <t>2.2.b. Articole publicate în volumele unor manifestări ştiinţifice (proceedings), cotate alte BDI</t>
  </si>
  <si>
    <t>2.3.1.a. Proprietate intelectuală, brevete de invenţie internaţionale</t>
  </si>
  <si>
    <t>2.3.1.b. Proprietate intelectuală, brevete de invenţie naţionale</t>
  </si>
  <si>
    <t>2.4.1.1+2.4.2.1. Granturi / proiecte internaţionale câştigate prin competiţie</t>
  </si>
  <si>
    <t>2.4.1.2+2.4.2.2. Granturi / proiecte naţionale câştigate prin competiţie</t>
  </si>
  <si>
    <t>Valoare grant 
(proiect) [€]</t>
  </si>
  <si>
    <t>Director</t>
  </si>
  <si>
    <t>Nr. de ani</t>
  </si>
  <si>
    <t>Poziţia în cadrul echipei</t>
  </si>
  <si>
    <t>3.1.1. Citări în reviste de specialitate şi volumele unor manifestări ştiiţifice (proceedings), cotate ISI</t>
  </si>
  <si>
    <t>Denumirea 
BDI</t>
  </si>
  <si>
    <t>Date identificare (cf. sheet 2.1.a, 2.1.b)</t>
  </si>
  <si>
    <t>3.2.1. Prezentări invitate în plenul unor manifestări ştiinţifice internaţionale</t>
  </si>
  <si>
    <t>3.2.2. Prezentări invitate în plenul unor manifestări ştiinţifice naţionale</t>
  </si>
  <si>
    <t>3.3.1. Membru în colectivele de redacţie sau comitetele ştiinţifice ale revistelor şi manifestărilor ştiinţifice, cotate ISI</t>
  </si>
  <si>
    <t>3.3.2. Membru în colectivele de redacţie sau comitetele ştiinţifice ale revistelor şi manifestărilor ştiinţifice, cotate alte BDI</t>
  </si>
  <si>
    <t>3.3.3. Membru în colectivele de redacţie sau comitetele ştiinţifice ale revistelor şi manifestărilor ştiinţifice naţionale şi internaţionale neindexate</t>
  </si>
  <si>
    <t>3.4.1. Experienţa de management (conducere)</t>
  </si>
  <si>
    <t>3.4.2. Membru în organisme de conducere</t>
  </si>
  <si>
    <t>3.5.1. Referent în comisii internaţionale de doctorat</t>
  </si>
  <si>
    <t>3.5.2. Referent în comisii naţionale de doctorat</t>
  </si>
  <si>
    <t>3.6.1. Premii acordate din partea Academiei Române</t>
  </si>
  <si>
    <t>3.6.2. Premii acordate din partea ASAS, AOSR, academii de ramură şi CNCS</t>
  </si>
  <si>
    <t>3.6.3. Premii internaţionale</t>
  </si>
  <si>
    <t>3.6.4. Premii naţionale în domeniu</t>
  </si>
  <si>
    <t>3.7.3.1. Membru în conducerea asociaţiilor profesionale internaţionale</t>
  </si>
  <si>
    <t>3.7.2. Membru în ASAS, AOSR, academii de ramură</t>
  </si>
  <si>
    <t>3.7.1. Membru în Academia Română</t>
  </si>
  <si>
    <t>3.7.3.2. Membru în conducerea asociaţiilor profesionale naţionale</t>
  </si>
  <si>
    <t>3.7.4.1. Membru în asociaţii profesionale internaţionale</t>
  </si>
  <si>
    <t>3.7.4.2. Membru în asociaţii profesionale naţionale</t>
  </si>
  <si>
    <t>3.7.5.1+3.7.5.2. Consilii şi organizaţii în domeniul educaţiei şi cercetării</t>
  </si>
  <si>
    <t>NR. CRT.</t>
  </si>
  <si>
    <t>BDI</t>
  </si>
  <si>
    <t>1</t>
  </si>
  <si>
    <t>IET</t>
  </si>
  <si>
    <t>2</t>
  </si>
  <si>
    <t>IEEE Explore</t>
  </si>
  <si>
    <t>3</t>
  </si>
  <si>
    <t>DBLP</t>
  </si>
  <si>
    <t>4</t>
  </si>
  <si>
    <t>5</t>
  </si>
  <si>
    <t>SCOPUS</t>
  </si>
  <si>
    <t>6</t>
  </si>
  <si>
    <t>Chemical Abstracts</t>
  </si>
  <si>
    <t>7</t>
  </si>
  <si>
    <t>8</t>
  </si>
  <si>
    <t>9</t>
  </si>
  <si>
    <t>Springer Link</t>
  </si>
  <si>
    <t>10</t>
  </si>
  <si>
    <t>Zentrallblatt</t>
  </si>
  <si>
    <t>11</t>
  </si>
  <si>
    <t>12</t>
  </si>
  <si>
    <t>13</t>
  </si>
  <si>
    <t>Geobase</t>
  </si>
  <si>
    <t>14</t>
  </si>
  <si>
    <t>ACM</t>
  </si>
  <si>
    <t>15</t>
  </si>
  <si>
    <t>MathSciNet</t>
  </si>
  <si>
    <t>16</t>
  </si>
  <si>
    <t>Ingenta</t>
  </si>
  <si>
    <t>17</t>
  </si>
  <si>
    <t>18</t>
  </si>
  <si>
    <t>MATHnetBASE</t>
  </si>
  <si>
    <t>19</t>
  </si>
  <si>
    <t>B+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</si>
  <si>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</si>
  <si>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</si>
  <si>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</si>
  <si>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</si>
  <si>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</si>
  <si>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</si>
  <si>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</si>
  <si>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</si>
  <si>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</si>
  <si>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</si>
  <si>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</si>
  <si>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</si>
  <si>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</si>
  <si>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</si>
  <si>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</si>
  <si>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</si>
  <si>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</si>
  <si>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</si>
  <si>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</si>
  <si>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</si>
  <si>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Curs mediu anual</t>
  </si>
  <si>
    <t>Euro</t>
  </si>
  <si>
    <t>RON</t>
  </si>
  <si>
    <t>An derulare contract</t>
  </si>
  <si>
    <t>Valoare contract RON</t>
  </si>
  <si>
    <t>Valoare contract EURO</t>
  </si>
  <si>
    <t>Calculator</t>
  </si>
  <si>
    <t>Cautare BDI</t>
  </si>
  <si>
    <t>3.1.2. Citări în reviste de specialitate şi volumele unor manifestări ştiiţifice (proceedings), cotate alte BDI</t>
  </si>
  <si>
    <t>DA</t>
  </si>
  <si>
    <t>NU</t>
  </si>
  <si>
    <t>2.5.1+2.5.2. Contracte de cercetare / consultanţă cu valoare minim 2000 €</t>
  </si>
  <si>
    <t>UPT</t>
  </si>
  <si>
    <t>Tipul programului</t>
  </si>
  <si>
    <t>©  Kilyeni &amp; Team</t>
  </si>
  <si>
    <t>Domeniul</t>
  </si>
  <si>
    <t>Inginerie energetică</t>
  </si>
  <si>
    <t>Conf.dr.ing. Adrian PANA</t>
  </si>
  <si>
    <t>FRIGURA-ILIASA Flaviu Mihai</t>
  </si>
  <si>
    <t>ANDEA Petru, FRIGURA-ILIASA Flaviu Mihai, Alexandru VASILIEVICI</t>
  </si>
  <si>
    <t>Echipamente electrice</t>
  </si>
  <si>
    <t>Editura Mirton Timisoara</t>
  </si>
  <si>
    <t>978-973-52-1492-0</t>
  </si>
  <si>
    <t>VĂTĂU Doru, FRIGURA-ILIASA Flaviu Mihai, ŞURIANU Flavius-Dan, CAMBRONNE Jean-Pascal</t>
  </si>
  <si>
    <t>Considerations sur la qualité de l’énergie électrique</t>
  </si>
  <si>
    <t>Orizonturi Universitare Timişoara</t>
  </si>
  <si>
    <t>(10) 973-638-300-8
(13) 978-973-638-300-7</t>
  </si>
  <si>
    <t>VĂTĂU Doru, CAMBRONNE Jean-Pascal, FRIGURA-ILIASA Flaviu Mihai, CHOYLEV Nicola, ŞURIANU Flavius Dan, ILIEV Ilya, URSA Liliana-Dana</t>
  </si>
  <si>
    <t>Matériaux pour le Génie Electrique</t>
  </si>
  <si>
    <t>(10) 973-638-199-4 (13) 978-973-638-199-7</t>
  </si>
  <si>
    <t>Stabilitatea termică a varistoarelor pe bază de ZnO. Aplicaţii la joasă tensiune</t>
  </si>
  <si>
    <t>ISBN 973-8391-03-2</t>
  </si>
  <si>
    <t xml:space="preserve">CIBU-BUZAC Raluca, VLĂDUŢ Dana, POP Ana, FARBAŞ Nicolae, FRIGURĂ-ILIASA Mihaela,  FRIGURA-ILIASA Flaviu Mihai </t>
  </si>
  <si>
    <t>Cererea si oferta de cercetare - dezvoltare - inovare din regiunea transfrontaliera romano-maghiara</t>
  </si>
  <si>
    <t>ADR Timisoara</t>
  </si>
  <si>
    <t>978-973-602-466-5</t>
  </si>
  <si>
    <t>Masurarea marimilor electrice si neelectrice</t>
  </si>
  <si>
    <t>978-973-638-564-3</t>
  </si>
  <si>
    <t>FRIGURA-ILIASA Flaviu Mihai, VĂTĂU Doru</t>
  </si>
  <si>
    <t>Elemente moderne de materiale şi tehnologii pentru electrotehnică</t>
  </si>
  <si>
    <t>978-973-638-396-0</t>
  </si>
  <si>
    <t>Curs Masurarea Marimilor Electrice si Neelectrice I</t>
  </si>
  <si>
    <t>www.et.upt.ro</t>
  </si>
  <si>
    <t>II ISE</t>
  </si>
  <si>
    <t>Curs Masurarea Marimilor Electrice si Neelectrice II</t>
  </si>
  <si>
    <t>III ISE</t>
  </si>
  <si>
    <t xml:space="preserve">Masurarea Marimilor Electrice si Neelectrice (material e-learning pentru proiectul DIDATEC, certificat 470/30.12.2013) </t>
  </si>
  <si>
    <t>www.cv.upt.ro</t>
  </si>
  <si>
    <t>II , III ISE si II IE</t>
  </si>
  <si>
    <t xml:space="preserve">BLAGA P., MINCIUC E., TEMNEANU M., DONCIU C., IONEL I., LELEA D., FRIGURA-ILIASA Flaviu Mihai </t>
  </si>
  <si>
    <t>Editura Academiei Oamenilor de Stiinta din Romania</t>
  </si>
  <si>
    <t>978-606-8371-17-7</t>
  </si>
  <si>
    <t xml:space="preserve">VASILIEVICI Alexandru, ANDEA Petru, FRIGURA-ILIASA Flaviu Mihai </t>
  </si>
  <si>
    <t>Aparate şi echipamente electrice. Aplicaţii</t>
  </si>
  <si>
    <t>ISBN 973-8391-60-1</t>
  </si>
  <si>
    <t>Senzori pentru siguranta in exploatare a instalatiilor industriale (beneficiari, ingineri din industrie)</t>
  </si>
  <si>
    <t>SICK Safety</t>
  </si>
  <si>
    <t xml:space="preserve">U.P.T. </t>
  </si>
  <si>
    <t>Protectia impotriva supratensiunilor pentru instalatii electrice de joasa tensiune (beneficiari, ingineri din industrie)</t>
  </si>
  <si>
    <t>DEHN Overvoltage</t>
  </si>
  <si>
    <t>Acord bilateral - ERASMUS, Electricity and Energy, beneficiari, studenti romani si turci</t>
  </si>
  <si>
    <t>ERASMUS LLP, FRI-TR NIGDE01-SM521-SM522-SM582-TA, nr.44</t>
  </si>
  <si>
    <t>Universitatea din Nigde Turcia, TRNIGDE01, - U.P.T.</t>
  </si>
  <si>
    <t>din 2008</t>
  </si>
  <si>
    <t>MUNTEANU Florentin, FRIGURA-ILIASA Flaviu Mihai, CAZACU Emil</t>
  </si>
  <si>
    <t>About Establishing the Functional Limits of a ZnO Varistor Based Surge-Arrester</t>
  </si>
  <si>
    <t>Academie Roumaine – Revue Roumaine des Sciences Techniques, serie Electrotechnique et Electroenergetique</t>
  </si>
  <si>
    <t>ISSN 0035 – 4066</t>
  </si>
  <si>
    <t>Tome 52, no.4 Octombre – Decembre 2007</t>
  </si>
  <si>
    <t>OLARESCU Nicola, MUSUROI Sorin, SORANDARU Ciprian, FRIGURA-ILIASA Flaviu Mihai</t>
  </si>
  <si>
    <t>Scalar control systems with permanent magnet
synchronous motors with sinusoidal current control. Calculation of speed controller
parameters</t>
  </si>
  <si>
    <t xml:space="preserve">Academie Roumaine – Revue Roumaine des Sciences Techniques, serie Electrotechnique et Electroenergetique </t>
  </si>
  <si>
    <t>Tome 57, no.1 Janvier – Mars 2012</t>
  </si>
  <si>
    <t>FRIGURA-ILIASA Flaviu Mihai, RANCOV Sorin, BUNGESCU Sorin</t>
  </si>
  <si>
    <t>AUTOMATIC CONTROL OF A CEREAL CONVEYOR BANDS</t>
  </si>
  <si>
    <t xml:space="preserve">AKTUALNI ZADACI MEHANIZACIJE POLJOPRIVREDE (Actual Tasks on Agricultural Engineering-Zagreb, Croatia), publicata si in Proceedings of the 42nd International Symposium on Agricultural Engineering, Opatija, Croatia, 24-25 februarie 2014 </t>
  </si>
  <si>
    <t xml:space="preserve"> ISSN 1848-4425</t>
  </si>
  <si>
    <t>Volume: 42  Pages: 327-334</t>
  </si>
  <si>
    <t>JUDE Alexandru, EHEGARDNER Petru, ANDEA Petru, VĂTĂU Doru, FRIGURA-ILIASA Flaviu Mihai</t>
  </si>
  <si>
    <t>Power Quality Control on the Romanian Energy Market</t>
  </si>
  <si>
    <t>Proceedings of the 11th WSEAS International Conference on AUTOMATIC CONTROL, MODELLING &amp; SIMULATION (ACMOS'09), Pag. 413-418, Istanbul, Turkey</t>
  </si>
  <si>
    <t>978-960-474-082-6</t>
  </si>
  <si>
    <t>30 mai - 1 iunie</t>
  </si>
  <si>
    <t>EHEGARDNER Petru, JUDE Alexandru, ANDEA Petru, VĂTĂU Doru, FRIGURA-ILIASA Flaviu Mihai</t>
  </si>
  <si>
    <t>A Model Concerning the High Voltage Systems Impact on the Environment inside a Romanian Power Substation</t>
  </si>
  <si>
    <t>Proceedings of the 11th WSEAS International Conference on AUTOMATIC CONTROL, MODELLING &amp; SIMULATION (ACMOS'09), Pag. 419-424, Istanbul, Turkey</t>
  </si>
  <si>
    <t>BIRIESCU Marius, FRIGURA-ILIASA Flaviu Mihai, ANDEA Petru, EHEGARTNER Petru, MOGA Mihai</t>
  </si>
  <si>
    <t>A Few Aspects About Increasing the Thermal Stability of Low Voltage ZnO Based Varistors</t>
  </si>
  <si>
    <t>Proceedings of the EUROCON 2009, International IEEE Conference, Vol 1-4, pag. 1598-1603, Sankt Petrsburg, Rusia</t>
  </si>
  <si>
    <t>978-1-4244-3967-6</t>
  </si>
  <si>
    <t>18-23 mai</t>
  </si>
  <si>
    <t>VĂTĂU Doru, FRIGURA-ILIASA Flaviu Mihai, BĂRBULESCU Constantin, MUŞUROI Sorin</t>
  </si>
  <si>
    <t>A Few Aspects Concerning the On-voltage Working Techniques Applied at S.T. Timișoara, as a Way of Reducing All Maintenance Costs and to Increase the Availability of the Power Lines</t>
  </si>
  <si>
    <t>Proceedings of the 8th WSEAS International Conference on Power Systems (PS 2008), pag. 34-39, Santander, Cantabria, Spain</t>
  </si>
  <si>
    <t>ISSN 1790-5117, ISBN 978-960-474-006-2</t>
  </si>
  <si>
    <t>23-25 septembrie</t>
  </si>
  <si>
    <t>On-line Control of a Power Process. Fuzzy-Logic Applications</t>
  </si>
  <si>
    <t>Proceedings of the 8th WSEAS International Conference on Power Systems (PS 2008), pag. 277-280, Santander, Cantabria, Spain</t>
  </si>
  <si>
    <t xml:space="preserve">FRIGURA-ILIASA Flaviu Mihai, BIRIESCU Marius, MADESCU Gheorghe, MOŢ Marţian, GRANDO Ioan </t>
  </si>
  <si>
    <t>A Few Aspects Concerning the Technical Solutions Applied for Control of Excitation in Synchronous Generators across Romania</t>
  </si>
  <si>
    <t>Proceedings of the 10th WSEAS International Conference on AUTOMATIC CONTROL, MODELLING &amp; SIMULATION (ACMOS'08), pag.102-107, Istanbul, Turkey</t>
  </si>
  <si>
    <t>ISBN: 978-960-6766-63-3, ISSN: 1790-5117</t>
  </si>
  <si>
    <t>27-30 mai</t>
  </si>
  <si>
    <t>FRIGURA-ILIASA Flaviu Mihai, FRIGURĂ-ILIASA Mihaela, MÂŢIU-IOVAN Liliana, VĂTĂU Doru</t>
  </si>
  <si>
    <t>A Few Aspects Concerning the Modelling of Thermal Stability Control for a Low Voltage ZnO Varistor</t>
  </si>
  <si>
    <t>Proceedings of the 10th WSEAS International Conference on AUTOMATIC CONTROL, MODELLING &amp; SIMULATION (ACMOS'08), pag.96-101, Istanbul, Turkey</t>
  </si>
  <si>
    <t>Liliana MÂŢIU-IOVAN, FRIGURA-ILIASA Flaviu Mihai, POPA Cristian Mihai, ZENG Eva</t>
  </si>
  <si>
    <t xml:space="preserve">Determining the Coefficients in B-spline Interpolation by Using the Second Derivative </t>
  </si>
  <si>
    <t>Proceedings of  IEEE-EUROCON 2007, the International Conference on „Computer as a Tool”, pag. 142-145, Warszaw, Poland</t>
  </si>
  <si>
    <t>ISBN 1-4244-0813</t>
  </si>
  <si>
    <t>9-12 septembrie</t>
  </si>
  <si>
    <t>ŞURIANU Flavius Dan, ANDEA Petru, VĂTĂU Doru, FRIGURA-ILIASA Flaviu Mihai, BĂRBULESCU Constantin, BORLEA Ioan</t>
  </si>
  <si>
    <t>Measurements and Numerical Simulation for Induced Voltages on the 220 kV Double Circuit Aerial Power Line Having a Passive Circuit</t>
  </si>
  <si>
    <t>Proceedings of  IEEE-EUROCON 2007, the International Conference on „Computer as a Tool”, pag. 2150-2153, Warszaw,  Poland</t>
  </si>
  <si>
    <t>MUŞUROI Sorin, VĂTĂU Doru, ANDEA Petru, ŞURIANU Flavius Dan, FRIGURA-ILIASA Flaviu Mihai, BĂRBULESCU Constantin</t>
  </si>
  <si>
    <t>Analysis of  the Magnetic Losses from the Induction Machines Supplied by Inverters</t>
  </si>
  <si>
    <t>Proceedings of  IEEE-EUROCON 2007, the International Conference on „Computer as a Tool”, pag. 1800-1809, Warszaw, Poland</t>
  </si>
  <si>
    <t>FRIGURA-ILIASA Flaviu Mihai, POPA Cristian, MÂŢIU-IOVAN Liliana, VĂTĂU Doru</t>
  </si>
  <si>
    <t>A Case Study about Mass Production of a Low-Voltage Domestic Surge-Arrester</t>
  </si>
  <si>
    <t>Proceedings of the 5th International Conference on the Management of Technological Changes, pag. 457-464, Alexandroupolis, Grecia</t>
  </si>
  <si>
    <t xml:space="preserve">ISBN: 978-960-8932-0-5, 978-960-8932-2-9 </t>
  </si>
  <si>
    <t>25-26 august</t>
  </si>
  <si>
    <t>A Few Aspects Concerning the Real Time Predictive Maintenance of High Voltage Equipment</t>
  </si>
  <si>
    <t>Proceedings of the 5th International Conference on the Management of Technological Changes, pag. 355-361, Alexandroupolis, Grecia</t>
  </si>
  <si>
    <t>MUNTEANU Florentin, FRIGURA-ILIASA Flaviu Mihai, FRIGURA-ILIASA Mihaela</t>
  </si>
  <si>
    <t>Tools for Computer Aided Design of High Voltage Switching Devices</t>
  </si>
  <si>
    <t>Proceedings of the 5th International Conference on the Management of Technological Changes, pag. 101-106, Alexandroupolis, Grecia</t>
  </si>
  <si>
    <t>MUNTEANU Florentin, FRIGURA-ILIASA Flaviu Mihai,FRIGURA-ILIASA Mihaela</t>
  </si>
  <si>
    <t>New Manufacturing Technology Developed for Low Voltage ZnO Based Varistors</t>
  </si>
  <si>
    <t>Proceedings of the 5th International Conference on the Management of Technological Changes, pag. 95-100, Alexandroupolis, Grecia</t>
  </si>
  <si>
    <t>VĂTĂU Doru, ANDEA Petru, FRIGURA-ILIASA Flaviu Mihai, ŞURIANU Flavius Dan, KILYENI Anamaria, BĂRBULESCU Constantin</t>
  </si>
  <si>
    <t>Overvoltage Protection Systems for Low Voltage and Domestic Electric Consumers</t>
  </si>
  <si>
    <t>MELECON 2010, the 15th Mediterranean Electrotechnical Conference, pag. 1394-1397, Valletta, Malta</t>
  </si>
  <si>
    <t>978-1-4244-5795-3/10</t>
  </si>
  <si>
    <t>25 aprilie</t>
  </si>
  <si>
    <t>VATAU Doru, SVOBODA Marcus, FRIGURA-ILIASA Flaviu Mihai, PADEANU Laurentiu, CARSTEA Larisa</t>
  </si>
  <si>
    <t>Automatic System for High Voltage Substation Electromagnetic Field Effects Evaluation</t>
  </si>
  <si>
    <t>Proceedings of the 10th International Conference on Digital Technologies, Zilina, Slovakia, pp. 350-355</t>
  </si>
  <si>
    <t>978-1-4799-3303-7</t>
  </si>
  <si>
    <t>9-11 iulie</t>
  </si>
  <si>
    <t>Matiu-Iovan Liliana, FRIGURA-ILIASA Flaviu Mihai, RANCOV Sorin</t>
  </si>
  <si>
    <t>A Cubic B-Spline Interpolation Algorithm that Uses the First Derivative Values of the Input Function in the Knots</t>
  </si>
  <si>
    <t>Proceedings of the 36th International Conference on Telecommunications and Signal Processing (TSP), Rome, Italy, pp. 709-712</t>
  </si>
  <si>
    <t>978-1-4799-0402-0; 978-1-4799-0403-7</t>
  </si>
  <si>
    <t>2-4 iulie</t>
  </si>
  <si>
    <t>MATIU-IOVAN Liliana, FRIGURA-ILIASA Flaviu Mihai</t>
  </si>
  <si>
    <t>Algorithms of cubic B-spline interpolation extended for m&gt;2</t>
  </si>
  <si>
    <t>Proceedings of the 8th International Symposium on Communication Systems, Networks and Digital Signal Processing (CSNDSP)</t>
  </si>
  <si>
    <t>978-1-4577-1471-9</t>
  </si>
  <si>
    <t>18-20 July</t>
  </si>
  <si>
    <t xml:space="preserve">MULEC G., VASIU R., FRIGURA-ILIASA Flaviu Mihai </t>
  </si>
  <si>
    <t>Distributed flow controller for mobile ad-hoc networks</t>
  </si>
  <si>
    <t xml:space="preserve">Applied Computational Intelligence and Informatics (SACI), 2013 IEEE 8th International Symposium on </t>
  </si>
  <si>
    <t>978-1-4673-6397-6</t>
  </si>
  <si>
    <t xml:space="preserve">23-25 May </t>
  </si>
  <si>
    <t>Andea Petru, FRIGURA-ILIASA Flaviu Mihai</t>
  </si>
  <si>
    <t>Considerations about the Forces Applied to Electric Conductors Located Close to Ferromagnetic Walls</t>
  </si>
  <si>
    <t>Buletinul AGIR</t>
  </si>
  <si>
    <t>1224-7928</t>
  </si>
  <si>
    <t>155-159</t>
  </si>
  <si>
    <t>VATAU Doru, FRIGURA-ILIASA Flaviu Mihai, RANCOV Sorin</t>
  </si>
  <si>
    <t>High Voltage Substation Electromagnetic Field Component Measured Values Analysis. Sibiu Sud Substation Case Study</t>
  </si>
  <si>
    <t>12th International Conference on Environment and Electrical Engineering, EEEIC 2013, Wroclaw, Poland</t>
  </si>
  <si>
    <t>978-146733058-9</t>
  </si>
  <si>
    <t>5-8 mai</t>
  </si>
  <si>
    <t>VATAU D, SURIANU Flavius Dan, MUSUROI Sorin, FRIGURA-ILIASA Flaviu Mihai, PROSTEAN Octavian</t>
  </si>
  <si>
    <t>220 kV and 400 kV Power Plant Electromagnetic Pollution Analysis</t>
  </si>
  <si>
    <t>IEEE- EUROCON - International Conference on Computer as a Tool, 2011</t>
  </si>
  <si>
    <t>978-1-4244-7486-8</t>
  </si>
  <si>
    <t>27-29 aprilie</t>
  </si>
  <si>
    <t>FRIGURA-ILIASA Flaviu Mihai, MIHEŢ-POPA Lucian, BĂRBULESCU Constantin</t>
  </si>
  <si>
    <t>Heat Dissipation Improvement for ZnO Based Varistors</t>
  </si>
  <si>
    <t xml:space="preserve">ICHQP 2010, the 14th International Conference on Harmonics and Quality of Power, Bergamo, Italy </t>
  </si>
  <si>
    <t>978-1-4244-7245-1/10</t>
  </si>
  <si>
    <t>26-29 septembrie</t>
  </si>
  <si>
    <t>FRIGURA-ILIASA Flaviu Mihai, DAN Petru Cristian, MIHEŢ-POPA Lucian, VĂTĂU Doru</t>
  </si>
  <si>
    <t>A Few Aspects Concerning the Thermal Connection of ZnO Based Varistors</t>
  </si>
  <si>
    <t>UPEC 2010, the 45th International Universities' Power Engineering Conference, Cardiff, Wales, Marea Britanie, paper F4-10, 111</t>
  </si>
  <si>
    <t>978-0-9565570-1-8</t>
  </si>
  <si>
    <t>31 august - 3 septembrie</t>
  </si>
  <si>
    <t>FRIGURA-ILIASA Flaviu Mihai, VATAU Doru, VUC Gheorghe, GRECONICI M., VARTOSU A.</t>
  </si>
  <si>
    <t>Hydrogenerators Refurbishment within Romanian Power System</t>
  </si>
  <si>
    <t>3rd IEEE International Symposium on Exploitation of Renewable Energy Sources (EXPRES)</t>
  </si>
  <si>
    <t>978-1-4577-0097</t>
  </si>
  <si>
    <t>11-12 martie</t>
  </si>
  <si>
    <t>FRIGURA-ILIASA Mihaela, SOLOMONESC Florin Claudiu, FRIGURA-ILIASA Flaviu Mihai, ANDEA Petru</t>
  </si>
  <si>
    <t xml:space="preserve">A Few Aspects Concerning a New Varistor Material for Low and Medium Voltage Surge Arresters </t>
  </si>
  <si>
    <t>UPEC 2010, the 45th International Universities' Power Engineering Conference, Cardiff, Wales, Marea Britanie, paper F4-12, 119</t>
  </si>
  <si>
    <t xml:space="preserve">MULEC G., VASIU R., FRIGURA-ILIASA Flaviu Mihai, VATAU D. </t>
  </si>
  <si>
    <t>WLAN Security Performance Study</t>
  </si>
  <si>
    <t>10th WSEAS International Conference on EHAC, Cambridge, UK</t>
  </si>
  <si>
    <t>978-960-474-276-9</t>
  </si>
  <si>
    <t>20-22 februarie</t>
  </si>
  <si>
    <t>FRIGURA-ILIASA Flaviu Mihai, BENCHE G., SOLOMONESC F., ANDEA P.</t>
  </si>
  <si>
    <t>MadeInTime - RealTime Operating System Applied for Power Quality Analysis</t>
  </si>
  <si>
    <t>Vatau Doru, Surianu Flavius Dan, Olariu Adrian Flavius, FRIGURA-ILIASA Flaviu Mihai</t>
  </si>
  <si>
    <t>Power Facilities Environmental Impact. Neuro Fuzzy Methods Approach</t>
  </si>
  <si>
    <t>Proceedings of European Computing Conference ECC'11, Paris, France, April 28-30, 2011, pag. 164-170</t>
  </si>
  <si>
    <t>ISBN 978-960-474-297-4</t>
  </si>
  <si>
    <t>April 28-30</t>
  </si>
  <si>
    <t>SVOBODA M., FRIGURA-ILIASA Flaviu Mihai, MUSUROI S., SORANDARU C.</t>
  </si>
  <si>
    <t xml:space="preserve">The implementation of the fuzzy logic controller for permanent magnet synchronous machines </t>
  </si>
  <si>
    <t>IEEE EuroCon 2013; Zagreb; Croatia</t>
  </si>
  <si>
    <t>978-146732232-4</t>
  </si>
  <si>
    <t>1-4 July</t>
  </si>
  <si>
    <t>FRIGURA-ILIASA Flaviu Mihai, FRIGURA-ILIASA Mihaela, Guran E.</t>
  </si>
  <si>
    <t>Power Quality Monitoring Software and Hardware for a Romanian Power Station</t>
  </si>
  <si>
    <t xml:space="preserve">Procedings of the Section of Young Researchers and Scientists (SYRAS)
on the 10th International Conference on Digital Technologies 2014
</t>
  </si>
  <si>
    <t>978-80-971694-0-4</t>
  </si>
  <si>
    <t>9-12 July</t>
  </si>
  <si>
    <t>SVOBODA M., MATIU-IOVAN Liliana, FRIGURA-ILIASA Flaviu Mihai, ANDEA Petru</t>
  </si>
  <si>
    <t>B-spline interpolation technique for digital signal processing</t>
  </si>
  <si>
    <t>Information and Digital Technologies (IDT), 2015 International Conference on</t>
  </si>
  <si>
    <t>978-1-4673-7185-8</t>
  </si>
  <si>
    <t>7-9 July</t>
  </si>
  <si>
    <t>PADEANU Laurentiu, FRIGURA-ILIASA Flaviu Mihai,  VATAU Doru, MOT Martian</t>
  </si>
  <si>
    <t>Virtual instrumentation system for training in the field of the influence of Power Equipment on Telecommunication Lines</t>
  </si>
  <si>
    <t>Information Technology Based Higher Education and Training (ITHET), 2015 International Conference on</t>
  </si>
  <si>
    <t>978-1-4799-1755-6</t>
  </si>
  <si>
    <t>11-13 June</t>
  </si>
  <si>
    <t xml:space="preserve">PATRASCU Cornel, VATAU Doru, FRIGURA-ILIASA Flaviu Mihai </t>
  </si>
  <si>
    <t>On-line air quality assessment virtual laboratory</t>
  </si>
  <si>
    <t>IACOBICI-LUCA Nicolae, FRIGURA-ILIASA Flaviu Mihai, VATAU Doru, ANDEA Petru</t>
  </si>
  <si>
    <t>Monitoring system dedicated for the assessment of the electromagnetic field parameters on a Transelectrica-Romania power station</t>
  </si>
  <si>
    <t xml:space="preserve">PADEANU Laurentiu, FRIGURA-ILIASA Flaviu Mihai SVOBODA Marcus,  ANDEA Petru, </t>
  </si>
  <si>
    <t>Human machine interface for a SCADA system applied on a district heating power plant</t>
  </si>
  <si>
    <t>Software and hardware equipment power quality monitoring inside a transelectrica high voltage power station</t>
  </si>
  <si>
    <t>Applied Machine Intelligence and Informatics (SAMI), 2015 IEEE 13th International Symposium on</t>
  </si>
  <si>
    <t>978-1-4799-8221-9</t>
  </si>
  <si>
    <t>22-24 Jan</t>
  </si>
  <si>
    <t>LITCANU Marcela, ANDEA Petru, FRIGURA-ILIASA Flaviu Mihai</t>
  </si>
  <si>
    <t>Fuzzy logic controller for permanent magnet synchronous machines</t>
  </si>
  <si>
    <t>FRIGURA-ILIASA Flaviu Mihai, TITIHĂZAN Octavian Titus</t>
  </si>
  <si>
    <t>Varistor cu capacitate mărită de limitare a supratensiunilor</t>
  </si>
  <si>
    <t>RO 117052 B</t>
  </si>
  <si>
    <t>15-CT96-0749/1997</t>
  </si>
  <si>
    <t xml:space="preserve">U.P. din Timişoara;
U.P.S. din Toulouse;
U.P.Bucuresti
</t>
  </si>
  <si>
    <t>VĂTĂU Doru, FRIGURA-ILIASA Flaviu Mihai, ŞURIANU Flavius Dan, ILYEV Ilia, CAMBRONNE Jean-Pascal</t>
  </si>
  <si>
    <t>AUF</t>
  </si>
  <si>
    <t xml:space="preserve">Modélisation et caractérisation des propriétés thermiques dans des fluides contenant des nano inclusions anisotropes de forme différente </t>
  </si>
  <si>
    <t>6301PS521/2007</t>
  </si>
  <si>
    <t xml:space="preserve">U.P. din Timişoara;
U.P.S. din Toulouse;
U.T.C.M.  din Sofia.
</t>
  </si>
  <si>
    <t>VĂTĂU Doru, FRIGURA-ILIASA Flaviu Mihai, ŞURIANU Flavius Dan, CHOYLEV Nicola</t>
  </si>
  <si>
    <t>La qualité de l’énergie électrique transferée entre l’Europe de l’Est et l’Europe de L’Ouest</t>
  </si>
  <si>
    <t>6301PS426/2004</t>
  </si>
  <si>
    <t>Grant pour Perfectionnement et formation individuelle dans le domaine des materiaux electriques</t>
  </si>
  <si>
    <t>02201PF380/2005</t>
  </si>
  <si>
    <t>Universite PAUL SABATIER Toulouse</t>
  </si>
  <si>
    <t>PHARE CBC</t>
  </si>
  <si>
    <t>BROKINNOVOUCHER - Sprijin pentru cooperarea si inovarea intreprinderilor mici si mijlocii din zona Romania-Ungaria</t>
  </si>
  <si>
    <t>RO 2006/018 / 446.01.01.01.25</t>
  </si>
  <si>
    <t>U.P.T., intreprinderi din Romania si Ungaria</t>
  </si>
  <si>
    <t>CIBU-BUZAC Raluca, FRIGURA-ILIASA Flaviu Mihai, MATIU-IOVAN Liliana, COROIU Felicia, VATAU Doru, FARBAS Nicolae, POP Ana, FRIGURA-ILIASA Mihaela, ALBU Adriana, VLADUT Dana,VASIU Radu, STEFEA Petru, MUNTEANU Valentin</t>
  </si>
  <si>
    <t>Vatau Doru,
FRIGURA-ILIASA Flaviu Mihai
Surianu Flavius
Dan, Cambronne
Jean Pascal,
Choylev Nicolas,
Ursa Dana, Ilia Iliev</t>
  </si>
  <si>
    <t>Système de formation
continue par la
recherche dans le
domaine de la
maintenance des
installations
électriques</t>
  </si>
  <si>
    <t>A.U.F.- 6301PS320 (2005/2007)</t>
  </si>
  <si>
    <t>U.P. Timisoara,
U.P.S. Toulouse,
U.T.C.M. Sofia,
F.R.G. Timisoara</t>
  </si>
  <si>
    <t xml:space="preserve">FRIGURA-ILIASA Flaviu Mihai, POPA Cristian, MÂŢIU-IOVAN Liliana, ZENG Eva </t>
  </si>
  <si>
    <t>CEEX</t>
  </si>
  <si>
    <t>Îmbunătăţirea performanţelor funcţionale ale echipamentelor de protecţie împotriva supratensiunilor cu varistoare pe baza de ZnO pentru aplicaţii la joasă tensiune</t>
  </si>
  <si>
    <t>ET33 5908-18.09.2006/2008</t>
  </si>
  <si>
    <t>U.P.T.</t>
  </si>
  <si>
    <t>BIRIESCU Marius, MOŢ Marţian, FRIGURA-ILIASA Flaviu Mihai</t>
  </si>
  <si>
    <t>PNCDI</t>
  </si>
  <si>
    <t>GENEX - Studiul excitaţiei generatoarelor sincrone</t>
  </si>
  <si>
    <t>21040/2007/2009</t>
  </si>
  <si>
    <t>U.P.T., U.E.M., Univ. Craiova</t>
  </si>
  <si>
    <t>U.P.T., U.T.I., U.P.B., U.T.C.</t>
  </si>
  <si>
    <t>Stagii de practica pentru studenti FACEE</t>
  </si>
  <si>
    <t>U.P.T., universitati, companii private</t>
  </si>
  <si>
    <t xml:space="preserve">Moga M., Surianu F.D., Vuc G., FRIGURA-ILIASA Flaviu Mihai. s.a. </t>
  </si>
  <si>
    <t xml:space="preserve">Asistenţă tehnică pentru traducerea şi redactarea documentaţiilor tehnice referitoare la echipamentele destinate staţiilor electrice de 400 kV </t>
  </si>
  <si>
    <t xml:space="preserve">625/02.04.2001
AD1/09.01.2002
</t>
  </si>
  <si>
    <t>CONEL STD Timisoara</t>
  </si>
  <si>
    <t xml:space="preserve">94/23.06.2004
AD1: 2005
</t>
  </si>
  <si>
    <t>TRANSELECTRICA STD Timisoara</t>
  </si>
  <si>
    <t>FRIGURA-ILIASA Flaviu Mihai, VĂTĂU Doru, ŞURIANU Flavius Dan, MOGA Mihai</t>
  </si>
  <si>
    <t>Evaluarea viabilităţii sistemelor de securitate şi de tip SCADA aplicabile în cazul reţelelor de termoficare</t>
  </si>
  <si>
    <t>87/ 26.05.2008</t>
  </si>
  <si>
    <t>S.C. ELSACO Electronic S.R.L. Bucuresti</t>
  </si>
  <si>
    <t>POSDRU 87/1.3./S/613972010</t>
  </si>
  <si>
    <t>POSDRU 90/1.2./S/62528/2011</t>
  </si>
  <si>
    <t>din 2011</t>
  </si>
  <si>
    <t>2011-2012</t>
  </si>
  <si>
    <t>FRIGURA-ILIASA Mihaela, FRIGURA-ILIASA Flaviu Mihai</t>
  </si>
  <si>
    <t>A New Configuration for High Energy Low Voltage disk ZnO Based Varistors</t>
  </si>
  <si>
    <t xml:space="preserve">the Second International Conference "Research People and Actual Tasks on Multidisciplinary Sciences" </t>
  </si>
  <si>
    <t>Lozenec, Bulgaria</t>
  </si>
  <si>
    <t>FRIGURA-ILIASA Flaviu Mihai, POPA Cristian, MÂŢIU-IOVAN Liliana, FRIGURĂ-ILIASA Mihaela</t>
  </si>
  <si>
    <t>The Influence of Co3O4’s Concentration on the Opening Voltage of a Metal Oxide Varistor</t>
  </si>
  <si>
    <t xml:space="preserve">the First International Conference „Research People and Actual Task son Multidisciplinary Sciences” </t>
  </si>
  <si>
    <t>FRIGURA-ILIASA Flaviu Mihai, MÂŢIU-IOVAN Liliana, FRIGURĂ-ILIASA Mihaela, VĂTĂU Doru</t>
  </si>
  <si>
    <t>A New Material Developed for Metal Oxide Varistors Applied in Electronics and Telecommunication</t>
  </si>
  <si>
    <t>the 10th International Symposium “Materials, Methods and Technologies”</t>
  </si>
  <si>
    <t>Sunny Beach-Burgas, Bulgaria</t>
  </si>
  <si>
    <t>Electronic Multi-Topic Journal of International Research Publications, Issue Technomat and Infotel, “Materials, Methods and Technologies”, editata de Academia de Stiinte a Republicii Bulgaria</t>
  </si>
  <si>
    <t>http://www.scientific-publications.net/download/materials-methods-and-technologies-2008.pdf, page 2</t>
  </si>
  <si>
    <t>membru</t>
  </si>
  <si>
    <t>2008-prezent</t>
  </si>
  <si>
    <t>Bulgaria</t>
  </si>
  <si>
    <t>the International  Symposium  “Young People and Multidisciplinarity Research”</t>
  </si>
  <si>
    <t>http://www.acmv.ro/</t>
  </si>
  <si>
    <t>presedinte comitet stiintific</t>
  </si>
  <si>
    <t>2005-prezent</t>
  </si>
  <si>
    <t>Romania</t>
  </si>
  <si>
    <t>Buletinul Stiintific al Universitatii Politehnica din Timisoara, Seria Energetica</t>
  </si>
  <si>
    <t>2007-prezent</t>
  </si>
  <si>
    <t>U.P.T. 33/2013</t>
  </si>
  <si>
    <t>Curs perfectionare/aparate si echipamente electrice pentru comanda, masura si protectie (beneficiari, ingineri din industrie)</t>
  </si>
  <si>
    <t>Retea Nationala de Formare Continua a Cadrelor Didactice din Invatamaantul Preuniversitar, Profesional si Tehnic-CONCORD - beneficiari cadre didactice tehnice din invatamantul preuniversitar</t>
  </si>
  <si>
    <t xml:space="preserve">
Matiu, L., FRIGURA-ILIASA Flaviu Mihai, Popa, C., Zeng, E. 
</t>
  </si>
  <si>
    <t xml:space="preserve">Determining the coefficients in B-spline interpolation by using the second derivative </t>
  </si>
  <si>
    <t xml:space="preserve">EUROCON 2007 - The International Conference on Computer as a Tool , art. no. 4400395 , pp. 142-145 </t>
  </si>
  <si>
    <t>MATIU-IOVAN Liliana</t>
  </si>
  <si>
    <t xml:space="preserve">
Some aspects of implementing a cubic spline interpolation algorithm on a DSP 
</t>
  </si>
  <si>
    <t>10th International Symposium on Electronics and Telecommunications (ISETC) Location: Timisoara, ROMANIADate: NOV 15-16, 2012</t>
  </si>
  <si>
    <t>Vatau, D., Andea, P., Surianu, F.D., FRIGURA-ILIASA Flaviu Mihai, Kilyeni, S., Barbulescu, C.</t>
  </si>
  <si>
    <t xml:space="preserve">Overvoltage protection systems for low voltage and domestic electric consumers </t>
  </si>
  <si>
    <t>(2008) Proceedings of the MELECON'2010, pp. 1394-1397.
25-28 Apr., Malta</t>
  </si>
  <si>
    <t xml:space="preserve">Doru, V., Constantin, B., Surianu, F.D. </t>
  </si>
  <si>
    <t xml:space="preserve">The power quality and efficient use of electricity generated. Romanian energy market case study </t>
  </si>
  <si>
    <t>2012 11th International Conference on Environment and Electrical Engineering, EEEIC 2012 - Conference Proceedings , art. no. 6221514 , pp. 952-957</t>
  </si>
  <si>
    <t>Ehegartner, P., Jude, S., Andea, P., Vatau, D., FRIGURA-ILIASA Flaviu Mihai</t>
  </si>
  <si>
    <t>A model concerning the high voltage systems impact on the environment inside a Romanian power substation</t>
  </si>
  <si>
    <t xml:space="preserve">(2009) Proceedings of the 11th WSEAS International Conference on Automatic Control, Modelling &amp; Simulation (ACMOS'09) Istanbul, pp. 413-418. </t>
  </si>
  <si>
    <t xml:space="preserve">Vatau, D., Surianu, F.-D., Bianu, A.-E., Olariu, A.-F. </t>
  </si>
  <si>
    <t xml:space="preserve">Considerations on the electromagnetic pollution produced by high voltage power plants </t>
  </si>
  <si>
    <t>Proceedings of the European Computing Conference, ECC '11 , pp. 182-186</t>
  </si>
  <si>
    <t>Vatau, D., Surianu, D.F., FRIGURA-ILIASA Flaviu Mihai, Musuroi, S., Bǎrbulescu, C.</t>
  </si>
  <si>
    <t xml:space="preserve">On-line control of a power process. Fuzzy-logic applications </t>
  </si>
  <si>
    <t>(2008) Proceedings of the 8 th International Conference on Power Systems and Power Technology, pp. 277-281. 
Santander, Cantabria, Spain, September 23-25</t>
  </si>
  <si>
    <t xml:space="preserve">Vatau, D., Alexa, F., Craciunescu, A., Teslovan, R. </t>
  </si>
  <si>
    <t xml:space="preserve">Sustainable development oriented power plant environmental impact analysis </t>
  </si>
  <si>
    <t xml:space="preserve">
SACI 2011 - 6th IEEE International Symposium on Applied Computational Intelligence and Informatics, Proceedings , art. no. 5873073 , pp. 599-602
 </t>
  </si>
  <si>
    <t xml:space="preserve">
Matiu-Iovan, L., FRIGURA-ILIASA Flaviu Mihai, Popa, C., Zeng, E. 
</t>
  </si>
  <si>
    <t xml:space="preserve">Xu, C., Tang, W. </t>
  </si>
  <si>
    <t xml:space="preserve">A wavelet and PDE method for optical image interpolation </t>
  </si>
  <si>
    <t xml:space="preserve">2nd International Conference on Information Science and Engineering, ICISE2010 - Proceedings , art. no. 5691794 , pp. 3498-3501 </t>
  </si>
  <si>
    <t>Proceedings of the
5th International
Conference on the
Management of
Technological
Changes,
Alexandroupolis,
Greece, aug. 25-26,
2007, pp. 95-100,
ISBN: 978-960-8932-
0-5</t>
  </si>
  <si>
    <t>New manufacturing
technology developed for
low voltage ZnO based
varistors</t>
  </si>
  <si>
    <t>Munteanu
Florentin, Frigura
Iliasa Flaviu
Mihai, Frigura
Iliasa Mihaela</t>
  </si>
  <si>
    <t>Editura Orizonturi
Universitare
Timisoara, 2003,
ISBN: 973-638-032-7</t>
  </si>
  <si>
    <t>Elemente moderne de
materiale si tehnologii
pentru electrotehnica</t>
  </si>
  <si>
    <t>VATAU Doru, FRIGURA-ILIASA Flaviu Mihai</t>
  </si>
  <si>
    <t>About establishing the
functional limits of a ZnO
varistor based surgearrester</t>
  </si>
  <si>
    <t>Munteanu
Florentin, Frigura
Iliasa Flaviu
Mihai, Cazacu
Emil</t>
  </si>
  <si>
    <t>Revue Roumaine des
Sciences Techniques,
Serie Electrotehnique
et Energetique,
Volume 52, Issue 4,
pp. 443-452,
Published oct-dec
2007, (indexata ISI)</t>
  </si>
  <si>
    <t>A Few Aspects
Concerning the Real
Time Predictive
Maintenance of High
Voltage Equipment</t>
  </si>
  <si>
    <t>Proceedings of the 5th
International
Conference on the
Management of
Technological
Changes, 25-26
august 2007,
Alexandroupolis,
Grecia, Vol. 2,
pag.361-367, ISBN:
978-960-8932-0-5,
978-960-8932-2-9</t>
  </si>
  <si>
    <t>Andrusca Mihai,
Adam Maricel,
Pantelimon
Remus, Baraboi
Adrian</t>
  </si>
  <si>
    <t>About diagnosis of circuit
breakers</t>
  </si>
  <si>
    <t>Proceedings of the 8th
International
Symposium on
Advanced Topics in
Electrical Engineering,
ATEE 2013,
Bucharest, Romania,
23-25 May 2013,
Category
numberCFP1314PART,
Code 99883,
Article number
6563368, ISBN: 978-
146735980-1</t>
  </si>
  <si>
    <t>FRIGURA-ILIASA Flaviu Mihai,
Cristian Mihai
Popa, Liliana
Matiu Iovan,
Vatau Doru</t>
  </si>
  <si>
    <t>Responsabil Oficiul pentru Informarea si Consilierea Studentilor</t>
  </si>
  <si>
    <t>Facultatea de Electrotehnica si Electroenergetica</t>
  </si>
  <si>
    <t>Electroenergetica</t>
  </si>
  <si>
    <t>Membru in Consiliul Departamentului de Electroenergetica</t>
  </si>
  <si>
    <t>Membru in Consiliul Facultatii de Electrotehnica si Electroenergetica</t>
  </si>
  <si>
    <t>Premiul "Tanar cercetator eminent"</t>
  </si>
  <si>
    <t>Activitatea de cercetare</t>
  </si>
  <si>
    <t>Asociatia "Orizonturi Universitare" Timisoara</t>
  </si>
  <si>
    <t>Activitatea de practica tehnologica</t>
  </si>
  <si>
    <t>Universitatea POLITEHNICA din Timisoara, prin POSDRU 57/1.3/S/17884</t>
  </si>
  <si>
    <t>Premiul I al concursului privind practica tehnologica si de cercetare</t>
  </si>
  <si>
    <t>IEEE - fellow member</t>
  </si>
  <si>
    <t>internationala</t>
  </si>
  <si>
    <t>Asociatia Nationala a Inginerilor Energeticieni</t>
  </si>
  <si>
    <t>2013-prezent</t>
  </si>
  <si>
    <t>Asociatia pentru Cercetare Multidisciplinara din Zona de Vest a Romaniei</t>
  </si>
  <si>
    <t>1998-2006</t>
  </si>
  <si>
    <t>Asociatia pentru Cercetare Multidisciplinara din Zona de Vest a Romaniei - Comitetul Director</t>
  </si>
  <si>
    <t xml:space="preserve">Centrul Regional de Inovare si Transfer Tehnologic </t>
  </si>
  <si>
    <t>2008 - prezent</t>
  </si>
  <si>
    <t>Oficiul National al Burselor de Studii in Strainatate</t>
  </si>
  <si>
    <t>2006 - prezent</t>
  </si>
  <si>
    <t>Director Tehnic S.C. PROTENERGO S.A. Timisoara</t>
  </si>
  <si>
    <t>Emil Cazacu, Iosif Nemoianu, Sergiu Cosmescu, FRIGURA-ILIASA Flaviu Mihai</t>
  </si>
  <si>
    <t>Educational Stand for Harmonic Analysis on Power Supply Networks</t>
  </si>
  <si>
    <t>12th International Symposium Young People and Interdisciplinary Research, Timisoara</t>
  </si>
  <si>
    <t>Timisoara</t>
  </si>
  <si>
    <t>11-12 noiembrie 2010</t>
  </si>
  <si>
    <t>Felicia Coroiu, FRIGURA-ILIASA Flaviu Mihai</t>
  </si>
  <si>
    <t>Power Systems Reliability Evaluation</t>
  </si>
  <si>
    <t>Sorin Rancov, FRIGURA-ILIASA Flaviu Mihai, ANDEA Petru</t>
  </si>
  <si>
    <t>Testing Method for High Voltage Device Maintenance</t>
  </si>
  <si>
    <t>10-11 noiembrie 2011</t>
  </si>
  <si>
    <t>14-15 noiembrie 2013</t>
  </si>
  <si>
    <t>13th International Symposium Young People and Interdisciplinary Research, Timisoara</t>
  </si>
  <si>
    <t>15th International Symposium Young People and Interdisciplinary Research, Timisoara</t>
  </si>
  <si>
    <t>Soluţii actuale privind protecţia împotriva supratensiunilor a instalaţiilor electrice de Joasă Tensiune</t>
  </si>
  <si>
    <t>19.11.2015</t>
  </si>
  <si>
    <t>Conferinta Academiei de Stiinte Tehnice din Romania, Fil. Timisoara</t>
  </si>
  <si>
    <t>The 6th International Power Systems
Conference, Timisoara</t>
  </si>
  <si>
    <t>The 7th International Power Systems
Conference, Timisoara</t>
  </si>
  <si>
    <t>FRIGURA-ILIASA Flaviu Mihai, VĂTĂU Doru, ŞURIANU Flavius Dan</t>
  </si>
  <si>
    <t>Incercarea a 18 buc. DRV-uri</t>
  </si>
  <si>
    <t>36/2005</t>
  </si>
  <si>
    <t>S.C. SMART S.A.</t>
  </si>
  <si>
    <t>Bui Ai, Ionescu
Florin, Vasilievici
Alexandru,
Moldovan Lucian,
Buta Adrian,Vatau
Doru, FRIGURA-ILIASA
Flaviu Mihai</t>
  </si>
  <si>
    <t>INCO-Copernicus</t>
  </si>
  <si>
    <t>HIPOVAR, Varistance haute
puissance a base
d'oxyde de zinc</t>
  </si>
  <si>
    <t>Verificarea caracteristicilor statice ale unui lot de
microîntreruptoare electrice de joasa tensiune</t>
  </si>
  <si>
    <t>1205 / 2003</t>
  </si>
  <si>
    <t xml:space="preserve">DEZVOLTAREA COMPETENTELOR CHEIE PENTRU UN PARCURS ȘCOLAR PERFORMANT- Comperform POSDRU/153/ 1.1/S /137881
</t>
  </si>
  <si>
    <t>Curs perfectionare</t>
  </si>
  <si>
    <t>POSDRU/153/ 1.1/S/ 138267/Dezvoltarea de competente cheie pentru evaluari nationale de succes!</t>
  </si>
  <si>
    <t>POSDRU/153/ 1.1/S/137898/Competnte cheie pentru un bacalaureat de succes!</t>
  </si>
  <si>
    <t xml:space="preserve">Htike, Z.Z.   </t>
  </si>
  <si>
    <t>Multi-horizon ternary time series forecasting</t>
  </si>
  <si>
    <t>17th IEEE Conference on Signal Processing: Algorithms, Architectures, Arrangements, and Applications, SPA 2013; Poznan; Poland; 26 September 2013 through 28 September 2013; Code 103281</t>
  </si>
  <si>
    <t>Andrusca M.,  Adam, M. ; Irimia, F.D. ; Baraboi, A.</t>
  </si>
  <si>
    <t>Prioritization of maintenance activities from an electricity company</t>
  </si>
  <si>
    <t>Optimization of Electrical and Electronic Equipment (OPTIM), 2012 13th International Conference on</t>
  </si>
  <si>
    <t>K. Dezelak, Stumberger G,  Orgulan E, Lampret I.</t>
  </si>
  <si>
    <t>Dolocitev odseka razpetine daljnovoda z najvecjim vplivom na elektrino in magnetopoljie v okolici daljnovoda</t>
  </si>
  <si>
    <t>www.cigre-cired.si</t>
  </si>
  <si>
    <t>TSP 2013 - The 36th International
Conference on Telecommunications and
Signal Processing</t>
  </si>
  <si>
    <t>TSP 2014 - The 37th International
Conference on Telecommunications and
Signal Processing</t>
  </si>
  <si>
    <t>TSP 2015 - The 38th International
Conference on Telecommunications and
Signal Processing</t>
  </si>
  <si>
    <t>http://tsp.vutbr.cz</t>
  </si>
  <si>
    <t>recenzor</t>
  </si>
  <si>
    <t>iulie 2013</t>
  </si>
  <si>
    <t>Italia</t>
  </si>
  <si>
    <t>iulie 2014</t>
  </si>
  <si>
    <t>Germania</t>
  </si>
  <si>
    <t>iulie 2015</t>
  </si>
  <si>
    <t>Austria</t>
  </si>
  <si>
    <t>EEEIC 2013 - The 13th
International Conference
on Environment and
Electrical Engineering</t>
  </si>
  <si>
    <t>http://www.eeeic.eu</t>
  </si>
  <si>
    <t>1-3
Noiembrie
2013</t>
  </si>
  <si>
    <t>Polonia</t>
  </si>
  <si>
    <t>http://www.et.upt.ro/cee/ro/psc/psc.htm</t>
  </si>
  <si>
    <t>The 8th International Power Systems
Conference, Timisoara</t>
  </si>
  <si>
    <t>membru comitet stiintific</t>
  </si>
  <si>
    <t>the 15th International  Symposium  “Young People and Multidisciplinarity Research”</t>
  </si>
  <si>
    <t>the 16th International  Symposium  “Young People and Multidisciplinarity Research”</t>
  </si>
  <si>
    <t>the 17th International  Symposium  “Young People and Multidisciplinarity Research”</t>
  </si>
  <si>
    <t>„Retehnologizarea sistemului centralizat de termoficare din Municipiul Timişoara în vederea conformării la normele de protecţia mediului privind emisiile poluante în aer şi pentru creşterea eficienţei în alimentarea cu căldură urbană"</t>
  </si>
  <si>
    <t>COLTERM S.A. Timisoara</t>
  </si>
  <si>
    <t>FRIGURA-ILIASA Flaviu Mihai, coordonator, precum si altii, conform listei: http://www.colterm.ro/application/media/upload/user/files/termoficaretm/termoficaretm/experti.html</t>
  </si>
  <si>
    <t>58.346.720</t>
  </si>
  <si>
    <t>POS MEDIU, Axa Prior. 3 SMIS 16828</t>
  </si>
  <si>
    <t>Auditori energetici - Bilanturi energetice</t>
  </si>
  <si>
    <t>U.P.T., I.S.J. Timis</t>
  </si>
  <si>
    <t>U.P.T., I.S.J. Gorj</t>
  </si>
  <si>
    <t>Curs perfectionare - Centru de educatie Permanenta</t>
  </si>
  <si>
    <t>Auditori energetici - Gestiunea Energiei</t>
  </si>
  <si>
    <t>Expert System used for Power Quality and Environmental Impact Assessment</t>
  </si>
  <si>
    <t>VATAU Doru</t>
  </si>
  <si>
    <t>ADVCOMP 2012, The Sixth International Conference on Advanced Engineering Computing and Applications in Sciences, Barcelona</t>
  </si>
  <si>
    <t>Power Quality Level Measurement and Estimation Issues</t>
  </si>
  <si>
    <t>Sorin Musuroi, Doru Vatau, ANDEA Petru, F-D Surianu, FRIGURA-ILIASA Flaviu Mihai, Constantin Barbulescu</t>
  </si>
  <si>
    <t>Analysis of the Magnetic Losses from the Induction Machines Supplied by Inverters</t>
  </si>
  <si>
    <t>EUROCON, 2007. The International Conference on &amp;# 34; Computer as a Tool&amp;# 34;</t>
  </si>
  <si>
    <t>Musuroi Sorin</t>
  </si>
  <si>
    <t>The Behavior in Stationary Regime of an Induction Motor Powered by Static Frequency Converters</t>
  </si>
  <si>
    <t>INTECH Open Access Publisher, 2012.</t>
  </si>
  <si>
    <t xml:space="preserve">
Research Journal of Agricultural Science </t>
  </si>
  <si>
    <t>FRIGURA-ILIASA Flaviu Mihai, BUNGESCU Sorin</t>
  </si>
  <si>
    <t>Digitally controlled cereal transporter</t>
  </si>
  <si>
    <t xml:space="preserve">
2066-1843</t>
  </si>
  <si>
    <t>41 nr.2</t>
  </si>
  <si>
    <t>427-431</t>
  </si>
  <si>
    <t>Electricieni JT si MT (curs in parteneriat cu EuroTraining)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</si>
</sst>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 Narrow"/>
      <family val="2"/>
    </font>
    <font>
      <sz val="14"/>
      <color indexed="8"/>
      <name val="Calibri"/>
      <family val="2"/>
    </font>
    <font>
      <i/>
      <sz val="14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/>
      <protection hidden="1"/>
    </xf>
    <xf numFmtId="2" fontId="6" fillId="0" borderId="10" xfId="0" applyNumberFormat="1" applyFont="1" applyBorder="1" applyAlignment="1" applyProtection="1">
      <alignment horizontal="center" vertical="center"/>
      <protection hidden="1"/>
    </xf>
    <xf numFmtId="2" fontId="7" fillId="0" borderId="10" xfId="0" applyNumberFormat="1" applyFont="1" applyBorder="1" applyAlignment="1" applyProtection="1">
      <alignment horizontal="center" vertical="center" wrapText="1"/>
      <protection hidden="1"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2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14" fillId="0" borderId="10" xfId="0" applyNumberFormat="1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2" fontId="14" fillId="0" borderId="0" xfId="0" applyNumberFormat="1" applyFont="1" applyAlignment="1">
      <alignment horizontal="center" vertical="center" wrapText="1"/>
    </xf>
    <xf numFmtId="49" fontId="14" fillId="0" borderId="11" xfId="0" applyNumberFormat="1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 vertical="top" wrapText="1"/>
    </xf>
    <xf numFmtId="2" fontId="14" fillId="0" borderId="0" xfId="0" applyNumberFormat="1" applyFont="1" applyAlignment="1">
      <alignment horizontal="center" vertical="center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14" fillId="0" borderId="11" xfId="0" applyNumberFormat="1" applyFont="1" applyBorder="1" applyAlignment="1" applyProtection="1">
      <alignment horizontal="center" vertical="top" wrapText="1"/>
      <protection locked="0"/>
    </xf>
    <xf numFmtId="16" fontId="14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6" fillId="0" borderId="0" xfId="0" applyFont="1" applyAlignment="1">
      <alignment horizontal="left" vertical="top" wrapText="1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left" vertical="top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186" fontId="14" fillId="0" borderId="13" xfId="0" applyNumberFormat="1" applyFont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43" fontId="14" fillId="0" borderId="10" xfId="42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left" vertical="top" wrapText="1"/>
      <protection locked="0"/>
    </xf>
    <xf numFmtId="0" fontId="14" fillId="0" borderId="10" xfId="0" applyFont="1" applyFill="1" applyBorder="1" applyAlignment="1" applyProtection="1">
      <alignment horizontal="center" vertical="top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80" fontId="0" fillId="0" borderId="10" xfId="0" applyNumberFormat="1" applyBorder="1" applyAlignment="1" applyProtection="1">
      <alignment horizontal="center" vertical="center"/>
      <protection/>
    </xf>
    <xf numFmtId="181" fontId="0" fillId="0" borderId="10" xfId="0" applyNumberFormat="1" applyBorder="1" applyAlignment="1" applyProtection="1">
      <alignment horizontal="center" vertical="center"/>
      <protection/>
    </xf>
    <xf numFmtId="181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180" fontId="0" fillId="0" borderId="10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/>
      <protection/>
    </xf>
    <xf numFmtId="0" fontId="0" fillId="0" borderId="0" xfId="0" applyAlignment="1">
      <alignment/>
    </xf>
    <xf numFmtId="1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2" fontId="8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2" fontId="9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17" fillId="0" borderId="10" xfId="0" applyFont="1" applyBorder="1" applyAlignment="1" applyProtection="1">
      <alignment horizontal="left" vertical="center" wrapText="1"/>
      <protection locked="0"/>
    </xf>
    <xf numFmtId="49" fontId="17" fillId="0" borderId="11" xfId="0" applyNumberFormat="1" applyFont="1" applyBorder="1" applyAlignment="1" applyProtection="1">
      <alignment horizontal="left" vertical="center" wrapText="1"/>
      <protection locked="0"/>
    </xf>
    <xf numFmtId="49" fontId="17" fillId="0" borderId="14" xfId="0" applyNumberFormat="1" applyFont="1" applyBorder="1" applyAlignment="1" applyProtection="1">
      <alignment horizontal="center" vertical="center" wrapText="1"/>
      <protection locked="0"/>
    </xf>
    <xf numFmtId="1" fontId="17" fillId="0" borderId="11" xfId="0" applyNumberFormat="1" applyFont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1" fontId="17" fillId="0" borderId="10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 applyProtection="1">
      <alignment horizontal="center" vertical="center" wrapText="1"/>
      <protection locked="0"/>
    </xf>
    <xf numFmtId="49" fontId="17" fillId="0" borderId="11" xfId="53" applyNumberFormat="1" applyFont="1" applyBorder="1" applyAlignment="1" applyProtection="1">
      <alignment horizontal="left" vertical="center" wrapText="1"/>
      <protection locked="0"/>
    </xf>
    <xf numFmtId="17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186" fontId="17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wrapText="1"/>
      <protection locked="0"/>
    </xf>
    <xf numFmtId="0" fontId="18" fillId="0" borderId="16" xfId="0" applyFont="1" applyBorder="1" applyAlignment="1" applyProtection="1">
      <alignment wrapText="1"/>
      <protection locked="0"/>
    </xf>
    <xf numFmtId="0" fontId="18" fillId="0" borderId="16" xfId="0" applyFont="1" applyBorder="1" applyAlignment="1" applyProtection="1">
      <alignment horizontal="center" wrapText="1"/>
      <protection locked="0"/>
    </xf>
    <xf numFmtId="0" fontId="18" fillId="0" borderId="15" xfId="0" applyFont="1" applyBorder="1" applyAlignment="1" applyProtection="1">
      <alignment horizontal="center" wrapText="1"/>
      <protection locked="0"/>
    </xf>
    <xf numFmtId="16" fontId="6" fillId="0" borderId="10" xfId="0" applyNumberFormat="1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17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3" fontId="17" fillId="0" borderId="10" xfId="0" applyNumberFormat="1" applyFont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wrapText="1"/>
      <protection/>
    </xf>
    <xf numFmtId="0" fontId="9" fillId="0" borderId="19" xfId="0" applyFont="1" applyBorder="1" applyAlignment="1" applyProtection="1">
      <alignment horizontal="left" wrapText="1"/>
      <protection/>
    </xf>
    <xf numFmtId="0" fontId="9" fillId="0" borderId="20" xfId="0" applyFont="1" applyBorder="1" applyAlignment="1" applyProtection="1">
      <alignment horizontal="left" wrapText="1"/>
      <protection/>
    </xf>
    <xf numFmtId="0" fontId="9" fillId="0" borderId="10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9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auto="1"/>
      </font>
      <fill>
        <patternFill>
          <bgColor rgb="FFFF0000"/>
        </patternFill>
      </fill>
    </dxf>
    <dxf>
      <font>
        <color indexed="20"/>
      </font>
      <fill>
        <patternFill>
          <bgColor indexed="1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0000"/>
        </patternFill>
      </fill>
      <border/>
    </dxf>
    <dxf>
      <font>
        <color rgb="FF80008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D3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2.00390625" style="0" customWidth="1"/>
    <col min="2" max="2" width="61.140625" style="0" customWidth="1"/>
    <col min="3" max="3" width="31.57421875" style="111" customWidth="1"/>
    <col min="4" max="4" width="14.140625" style="0" customWidth="1"/>
  </cols>
  <sheetData>
    <row r="11" spans="1:2" ht="87.75" customHeight="1">
      <c r="A11" s="147" t="s">
        <v>48</v>
      </c>
      <c r="B11" s="10" t="s">
        <v>266</v>
      </c>
    </row>
    <row r="12" spans="1:3" ht="18.75">
      <c r="A12" s="148" t="s">
        <v>46</v>
      </c>
      <c r="B12" s="10" t="s">
        <v>42</v>
      </c>
      <c r="C12" s="144" t="s">
        <v>47</v>
      </c>
    </row>
    <row r="13" spans="1:2" ht="18">
      <c r="A13" s="148" t="s">
        <v>263</v>
      </c>
      <c r="B13" s="10" t="s">
        <v>264</v>
      </c>
    </row>
    <row r="14" spans="1:2" ht="18">
      <c r="A14" s="148" t="s">
        <v>75</v>
      </c>
      <c r="B14" s="10" t="s">
        <v>0</v>
      </c>
    </row>
    <row r="15" spans="1:2" ht="18">
      <c r="A15" s="148" t="s">
        <v>91</v>
      </c>
      <c r="B15" s="10" t="s">
        <v>147</v>
      </c>
    </row>
    <row r="16" spans="1:2" ht="18">
      <c r="A16" s="148" t="s">
        <v>142</v>
      </c>
      <c r="B16" s="10" t="s">
        <v>146</v>
      </c>
    </row>
    <row r="17" spans="1:2" ht="18">
      <c r="A17" s="148" t="s">
        <v>143</v>
      </c>
      <c r="B17" s="10" t="s">
        <v>265</v>
      </c>
    </row>
    <row r="21" spans="2:3" s="110" customFormat="1" ht="18.75" hidden="1">
      <c r="B21" s="143" t="s">
        <v>42</v>
      </c>
      <c r="C21" s="111"/>
    </row>
    <row r="22" spans="2:3" s="110" customFormat="1" ht="18.75" hidden="1">
      <c r="B22" s="143" t="s">
        <v>43</v>
      </c>
      <c r="C22" s="111"/>
    </row>
    <row r="23" spans="2:3" s="110" customFormat="1" ht="18.75" hidden="1">
      <c r="B23" s="143" t="s">
        <v>10</v>
      </c>
      <c r="C23" s="111"/>
    </row>
    <row r="24" spans="2:3" s="110" customFormat="1" ht="18.75" hidden="1">
      <c r="B24" s="143" t="s">
        <v>44</v>
      </c>
      <c r="C24" s="111"/>
    </row>
    <row r="31" spans="3:4" ht="15">
      <c r="C31" s="145"/>
      <c r="D31" s="146" t="s">
        <v>262</v>
      </c>
    </row>
  </sheetData>
  <sheetProtection password="952F" sheet="1"/>
  <dataValidations count="1">
    <dataValidation type="list" allowBlank="1" showInputMessage="1" showErrorMessage="1" sqref="B12">
      <formula1>$B$21:$B$24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PageLayoutView="0" workbookViewId="0" topLeftCell="A25">
      <selection activeCell="A6" sqref="A6:F21"/>
    </sheetView>
  </sheetViews>
  <sheetFormatPr defaultColWidth="9.140625" defaultRowHeight="15"/>
  <cols>
    <col min="1" max="1" width="4.7109375" style="12" customWidth="1"/>
    <col min="2" max="2" width="30.7109375" style="20" customWidth="1"/>
    <col min="3" max="3" width="50.00390625" style="20" customWidth="1"/>
    <col min="4" max="4" width="32.421875" style="12" customWidth="1"/>
    <col min="5" max="5" width="13.7109375" style="12" customWidth="1"/>
    <col min="6" max="6" width="8.7109375" style="21" customWidth="1"/>
    <col min="7" max="16384" width="9.140625" style="9" customWidth="1"/>
  </cols>
  <sheetData>
    <row r="1" spans="1:6" ht="18.75" customHeight="1">
      <c r="A1" s="185" t="str">
        <f>'Date initiale'!B13</f>
        <v>Inginerie energetică</v>
      </c>
      <c r="B1" s="185"/>
      <c r="C1" s="185"/>
      <c r="D1" s="9"/>
      <c r="E1" s="9"/>
      <c r="F1" s="9"/>
    </row>
    <row r="2" spans="1:6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</row>
    <row r="3" spans="1:6" ht="12.75">
      <c r="A3" s="1" t="str">
        <f>'Date initiale'!B16</f>
        <v>Departamentul de Electroenegetică</v>
      </c>
      <c r="B3" s="1"/>
      <c r="C3" s="1"/>
      <c r="D3" s="9"/>
      <c r="E3" s="9"/>
      <c r="F3" s="9"/>
    </row>
    <row r="4" spans="1:6" ht="12.75">
      <c r="A4" s="9"/>
      <c r="B4" s="9"/>
      <c r="C4" s="9"/>
      <c r="D4" s="9"/>
      <c r="E4" s="9"/>
      <c r="F4" s="9"/>
    </row>
    <row r="5" spans="1:6" ht="12.75">
      <c r="A5" s="9"/>
      <c r="B5" s="9"/>
      <c r="C5" s="9"/>
      <c r="D5" s="9"/>
      <c r="E5" s="9"/>
      <c r="F5" s="9"/>
    </row>
    <row r="6" spans="1:6" ht="12.75">
      <c r="A6" s="9"/>
      <c r="B6" s="186" t="s">
        <v>158</v>
      </c>
      <c r="C6" s="186"/>
      <c r="D6" s="186"/>
      <c r="E6" s="186"/>
      <c r="F6" s="186"/>
    </row>
    <row r="7" spans="1:6" ht="12.75">
      <c r="A7" s="9"/>
      <c r="B7" s="9"/>
      <c r="C7" s="9"/>
      <c r="D7" s="9"/>
      <c r="E7" s="9"/>
      <c r="F7" s="9"/>
    </row>
    <row r="8" spans="1:6" s="19" customFormat="1" ht="25.5">
      <c r="A8" s="2" t="s">
        <v>144</v>
      </c>
      <c r="B8" s="2" t="s">
        <v>261</v>
      </c>
      <c r="C8" s="2" t="s">
        <v>83</v>
      </c>
      <c r="D8" s="2" t="s">
        <v>84</v>
      </c>
      <c r="E8" s="2" t="s">
        <v>71</v>
      </c>
      <c r="F8" s="2" t="s">
        <v>148</v>
      </c>
    </row>
    <row r="9" spans="1:6" ht="12.75">
      <c r="A9" s="8"/>
      <c r="B9" s="6"/>
      <c r="C9" s="6"/>
      <c r="D9" s="6"/>
      <c r="E9" s="6"/>
      <c r="F9" s="37">
        <f>SUM(F10:F24)</f>
        <v>120</v>
      </c>
    </row>
    <row r="10" spans="1:6" ht="38.25">
      <c r="A10" s="8">
        <v>1</v>
      </c>
      <c r="B10" s="30" t="s">
        <v>303</v>
      </c>
      <c r="C10" s="30" t="s">
        <v>304</v>
      </c>
      <c r="D10" s="31" t="s">
        <v>305</v>
      </c>
      <c r="E10" s="158">
        <v>40299</v>
      </c>
      <c r="F10" s="34">
        <f>IF(OR(B10="",C10="")=FALSE,10,"")</f>
        <v>10</v>
      </c>
    </row>
    <row r="11" spans="1:6" ht="51">
      <c r="A11" s="8">
        <v>2</v>
      </c>
      <c r="B11" s="30" t="s">
        <v>306</v>
      </c>
      <c r="C11" s="30" t="s">
        <v>307</v>
      </c>
      <c r="D11" s="31" t="s">
        <v>305</v>
      </c>
      <c r="E11" s="158">
        <v>41671</v>
      </c>
      <c r="F11" s="34">
        <f aca="true" t="shared" si="0" ref="F11:F24">IF(OR(B11="",C11="")=FALSE,10,"")</f>
        <v>10</v>
      </c>
    </row>
    <row r="12" spans="1:6" ht="38.25">
      <c r="A12" s="8">
        <v>3</v>
      </c>
      <c r="B12" s="30" t="s">
        <v>308</v>
      </c>
      <c r="C12" s="30" t="s">
        <v>309</v>
      </c>
      <c r="D12" s="31" t="s">
        <v>310</v>
      </c>
      <c r="E12" s="158" t="s">
        <v>311</v>
      </c>
      <c r="F12" s="34">
        <f t="shared" si="0"/>
        <v>10</v>
      </c>
    </row>
    <row r="13" spans="1:6" ht="110.25">
      <c r="A13" s="8">
        <v>4</v>
      </c>
      <c r="B13" s="172" t="s">
        <v>557</v>
      </c>
      <c r="C13" s="154" t="s">
        <v>528</v>
      </c>
      <c r="D13" s="31" t="s">
        <v>515</v>
      </c>
      <c r="E13" s="31" t="s">
        <v>530</v>
      </c>
      <c r="F13" s="34">
        <f t="shared" si="0"/>
        <v>10</v>
      </c>
    </row>
    <row r="14" spans="1:6" ht="31.5">
      <c r="A14" s="8">
        <v>5</v>
      </c>
      <c r="B14" s="172" t="s">
        <v>516</v>
      </c>
      <c r="C14" s="154" t="s">
        <v>529</v>
      </c>
      <c r="D14" s="31" t="s">
        <v>517</v>
      </c>
      <c r="E14" s="31" t="s">
        <v>531</v>
      </c>
      <c r="F14" s="34">
        <f t="shared" si="0"/>
        <v>10</v>
      </c>
    </row>
    <row r="15" spans="1:6" ht="51">
      <c r="A15" s="8">
        <v>6</v>
      </c>
      <c r="B15" s="53" t="s">
        <v>556</v>
      </c>
      <c r="C15" s="53" t="s">
        <v>555</v>
      </c>
      <c r="D15" s="31" t="s">
        <v>509</v>
      </c>
      <c r="E15" s="31">
        <v>2013</v>
      </c>
      <c r="F15" s="34">
        <f t="shared" si="0"/>
        <v>10</v>
      </c>
    </row>
    <row r="16" spans="1:6" ht="51">
      <c r="A16" s="8">
        <v>7</v>
      </c>
      <c r="B16" s="53" t="s">
        <v>652</v>
      </c>
      <c r="C16" s="53" t="s">
        <v>651</v>
      </c>
      <c r="D16" s="31" t="s">
        <v>691</v>
      </c>
      <c r="E16" s="31">
        <v>2015</v>
      </c>
      <c r="F16" s="34">
        <f t="shared" si="0"/>
        <v>10</v>
      </c>
    </row>
    <row r="17" spans="1:6" ht="25.5">
      <c r="A17" s="8">
        <v>8</v>
      </c>
      <c r="B17" s="53" t="s">
        <v>652</v>
      </c>
      <c r="C17" s="53" t="s">
        <v>653</v>
      </c>
      <c r="D17" s="31" t="s">
        <v>692</v>
      </c>
      <c r="E17" s="31">
        <v>2014</v>
      </c>
      <c r="F17" s="34">
        <f t="shared" si="0"/>
        <v>10</v>
      </c>
    </row>
    <row r="18" spans="1:6" ht="25.5">
      <c r="A18" s="8">
        <v>9</v>
      </c>
      <c r="B18" s="53" t="s">
        <v>652</v>
      </c>
      <c r="C18" s="53" t="s">
        <v>654</v>
      </c>
      <c r="D18" s="31" t="s">
        <v>692</v>
      </c>
      <c r="E18" s="31">
        <v>2014</v>
      </c>
      <c r="F18" s="34">
        <f t="shared" si="0"/>
        <v>10</v>
      </c>
    </row>
    <row r="19" spans="1:6" ht="25.5">
      <c r="A19" s="8">
        <v>10</v>
      </c>
      <c r="B19" s="53" t="s">
        <v>693</v>
      </c>
      <c r="C19" s="53" t="s">
        <v>690</v>
      </c>
      <c r="D19" s="31" t="s">
        <v>509</v>
      </c>
      <c r="E19" s="31">
        <v>2015</v>
      </c>
      <c r="F19" s="34">
        <f t="shared" si="0"/>
        <v>10</v>
      </c>
    </row>
    <row r="20" spans="1:6" ht="25.5">
      <c r="A20" s="8">
        <v>11</v>
      </c>
      <c r="B20" s="53" t="s">
        <v>693</v>
      </c>
      <c r="C20" s="53" t="s">
        <v>694</v>
      </c>
      <c r="D20" s="31" t="s">
        <v>509</v>
      </c>
      <c r="E20" s="31">
        <v>2016</v>
      </c>
      <c r="F20" s="34">
        <f t="shared" si="0"/>
        <v>10</v>
      </c>
    </row>
    <row r="21" spans="1:6" ht="12.75">
      <c r="A21" s="8">
        <v>12</v>
      </c>
      <c r="B21" s="53" t="s">
        <v>652</v>
      </c>
      <c r="C21" s="53" t="s">
        <v>711</v>
      </c>
      <c r="D21" s="31" t="s">
        <v>509</v>
      </c>
      <c r="E21" s="31">
        <v>2015</v>
      </c>
      <c r="F21" s="34">
        <f t="shared" si="0"/>
        <v>10</v>
      </c>
    </row>
    <row r="22" spans="1:6" ht="12.75">
      <c r="A22" s="8">
        <v>13</v>
      </c>
      <c r="B22" s="53"/>
      <c r="C22" s="53"/>
      <c r="D22" s="31"/>
      <c r="E22" s="31"/>
      <c r="F22" s="34">
        <f t="shared" si="0"/>
      </c>
    </row>
    <row r="23" spans="1:6" ht="12.75">
      <c r="A23" s="8">
        <v>14</v>
      </c>
      <c r="B23" s="53"/>
      <c r="C23" s="53"/>
      <c r="D23" s="31"/>
      <c r="E23" s="31"/>
      <c r="F23" s="34">
        <f t="shared" si="0"/>
      </c>
    </row>
    <row r="24" spans="1:6" ht="12.75">
      <c r="A24" s="8">
        <v>15</v>
      </c>
      <c r="B24" s="53"/>
      <c r="C24" s="53"/>
      <c r="D24" s="31"/>
      <c r="E24" s="31"/>
      <c r="F24" s="34">
        <f t="shared" si="0"/>
      </c>
    </row>
  </sheetData>
  <sheetProtection password="952F" sheet="1"/>
  <mergeCells count="2">
    <mergeCell ref="A1:C1"/>
    <mergeCell ref="B6:F6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79"/>
  <sheetViews>
    <sheetView zoomScalePageLayoutView="0" workbookViewId="0" topLeftCell="A1">
      <selection activeCell="A6" sqref="A6:J12"/>
    </sheetView>
  </sheetViews>
  <sheetFormatPr defaultColWidth="9.140625" defaultRowHeight="15"/>
  <cols>
    <col min="1" max="1" width="4.7109375" style="14" customWidth="1"/>
    <col min="2" max="2" width="22.7109375" style="13" customWidth="1"/>
    <col min="3" max="3" width="36.7109375" style="13" customWidth="1"/>
    <col min="4" max="4" width="28.7109375" style="14" customWidth="1"/>
    <col min="5" max="5" width="8.7109375" style="108" customWidth="1"/>
    <col min="6" max="6" width="5.7109375" style="14" customWidth="1"/>
    <col min="7" max="7" width="8.7109375" style="14" customWidth="1"/>
    <col min="8" max="8" width="6.7109375" style="14" customWidth="1"/>
    <col min="9" max="9" width="9.7109375" style="14" customWidth="1"/>
    <col min="10" max="10" width="8.7109375" style="1" customWidth="1"/>
    <col min="11" max="16384" width="9.140625" style="1" customWidth="1"/>
  </cols>
  <sheetData>
    <row r="1" spans="1:9" ht="12.75">
      <c r="A1" s="185" t="str">
        <f>'Date initiale'!B13</f>
        <v>Inginerie energetică</v>
      </c>
      <c r="B1" s="185"/>
      <c r="C1" s="185"/>
      <c r="D1" s="1"/>
      <c r="E1" s="1"/>
      <c r="F1" s="1"/>
      <c r="G1" s="1"/>
      <c r="H1" s="1"/>
      <c r="I1" s="1"/>
    </row>
    <row r="2" spans="1:9" ht="12.75">
      <c r="A2" s="1" t="str">
        <f>'Date initiale'!B15</f>
        <v>Facultatea de Electrotehnică şi Electronergetică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tr">
        <f>'Date initiale'!B16</f>
        <v>Departamentul de Electroenegetică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ht="12.75">
      <c r="A6" s="1"/>
      <c r="B6" s="188" t="s">
        <v>159</v>
      </c>
      <c r="C6" s="188"/>
      <c r="D6" s="188"/>
      <c r="E6" s="188"/>
      <c r="F6" s="188"/>
      <c r="G6" s="188"/>
      <c r="H6" s="188"/>
      <c r="I6" s="188"/>
      <c r="J6" s="188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10" s="4" customFormat="1" ht="25.5">
      <c r="A8" s="2" t="s">
        <v>144</v>
      </c>
      <c r="B8" s="2" t="s">
        <v>49</v>
      </c>
      <c r="C8" s="2" t="s">
        <v>58</v>
      </c>
      <c r="D8" s="2" t="s">
        <v>59</v>
      </c>
      <c r="E8" s="2" t="s">
        <v>60</v>
      </c>
      <c r="F8" s="2" t="s">
        <v>53</v>
      </c>
      <c r="G8" s="2" t="s">
        <v>4</v>
      </c>
      <c r="H8" s="2" t="s">
        <v>3</v>
      </c>
      <c r="I8" s="2" t="s">
        <v>62</v>
      </c>
      <c r="J8" s="2" t="s">
        <v>148</v>
      </c>
    </row>
    <row r="9" spans="1:10" ht="12.75">
      <c r="A9" s="8"/>
      <c r="B9" s="6"/>
      <c r="C9" s="6"/>
      <c r="D9" s="6"/>
      <c r="E9" s="107"/>
      <c r="F9" s="6"/>
      <c r="G9" s="6"/>
      <c r="H9" s="6"/>
      <c r="I9" s="6"/>
      <c r="J9" s="37">
        <f>SUM(J10:J24)</f>
        <v>26.946666666666665</v>
      </c>
    </row>
    <row r="10" spans="1:11" ht="94.5">
      <c r="A10" s="57">
        <v>1</v>
      </c>
      <c r="B10" s="150" t="s">
        <v>312</v>
      </c>
      <c r="C10" s="150" t="s">
        <v>313</v>
      </c>
      <c r="D10" s="150" t="s">
        <v>314</v>
      </c>
      <c r="E10" s="31" t="s">
        <v>315</v>
      </c>
      <c r="F10" s="152">
        <v>2007</v>
      </c>
      <c r="G10" s="156" t="s">
        <v>316</v>
      </c>
      <c r="H10" s="156" t="s">
        <v>211</v>
      </c>
      <c r="I10" s="60">
        <v>0.33</v>
      </c>
      <c r="J10" s="61">
        <f>IF(OR(B10="",I10=0)=FALSE,((25+20*I10)/(((LEN(B10)-LEN(SUBSTITUTE(B10,",","")))+1))),"")</f>
        <v>10.533333333333333</v>
      </c>
      <c r="K10" s="62"/>
    </row>
    <row r="11" spans="1:11" ht="94.5">
      <c r="A11" s="57">
        <v>2</v>
      </c>
      <c r="B11" s="153" t="s">
        <v>317</v>
      </c>
      <c r="C11" s="153" t="s">
        <v>318</v>
      </c>
      <c r="D11" s="153" t="s">
        <v>319</v>
      </c>
      <c r="E11" s="31" t="s">
        <v>315</v>
      </c>
      <c r="F11" s="155">
        <v>2012</v>
      </c>
      <c r="G11" s="159" t="s">
        <v>320</v>
      </c>
      <c r="H11" s="156" t="s">
        <v>211</v>
      </c>
      <c r="I11" s="92">
        <v>0.33</v>
      </c>
      <c r="J11" s="61">
        <f>IF(OR(B11="",I11=0)=FALSE,((25+20*I11)/(((LEN(B11)-LEN(SUBSTITUTE(B11,",","")))+1))),"")</f>
        <v>7.9</v>
      </c>
      <c r="K11" s="62"/>
    </row>
    <row r="12" spans="1:11" ht="89.25">
      <c r="A12" s="57">
        <v>3</v>
      </c>
      <c r="B12" s="68" t="s">
        <v>321</v>
      </c>
      <c r="C12" s="68" t="s">
        <v>322</v>
      </c>
      <c r="D12" s="91" t="s">
        <v>323</v>
      </c>
      <c r="E12" s="152" t="s">
        <v>324</v>
      </c>
      <c r="F12" s="91">
        <v>2014</v>
      </c>
      <c r="G12" s="91" t="s">
        <v>325</v>
      </c>
      <c r="H12" s="156" t="s">
        <v>208</v>
      </c>
      <c r="I12" s="160">
        <v>0.027</v>
      </c>
      <c r="J12" s="61">
        <f aca="true" t="shared" si="0" ref="J12:J24">IF(OR(B12="",I12=0)=FALSE,((25+20*I12)/(((LEN(B12)-LEN(SUBSTITUTE(B12,",","")))+1))),"")</f>
        <v>8.513333333333334</v>
      </c>
      <c r="K12" s="62"/>
    </row>
    <row r="13" spans="1:11" ht="12.75">
      <c r="A13" s="57">
        <v>4</v>
      </c>
      <c r="B13" s="68"/>
      <c r="C13" s="68"/>
      <c r="D13" s="76"/>
      <c r="E13" s="58"/>
      <c r="F13" s="58"/>
      <c r="G13" s="58"/>
      <c r="H13" s="58"/>
      <c r="I13" s="58"/>
      <c r="J13" s="61">
        <f t="shared" si="0"/>
      </c>
      <c r="K13" s="62"/>
    </row>
    <row r="14" spans="1:11" ht="12.75">
      <c r="A14" s="57">
        <v>5</v>
      </c>
      <c r="B14" s="68"/>
      <c r="C14" s="68"/>
      <c r="D14" s="76"/>
      <c r="E14" s="58"/>
      <c r="F14" s="58"/>
      <c r="G14" s="58"/>
      <c r="H14" s="58"/>
      <c r="I14" s="58"/>
      <c r="J14" s="61">
        <f t="shared" si="0"/>
      </c>
      <c r="K14" s="62"/>
    </row>
    <row r="15" spans="1:11" ht="12.75">
      <c r="A15" s="57">
        <v>6</v>
      </c>
      <c r="B15" s="68"/>
      <c r="C15" s="68"/>
      <c r="D15" s="76"/>
      <c r="E15" s="58"/>
      <c r="F15" s="58"/>
      <c r="G15" s="58"/>
      <c r="H15" s="58"/>
      <c r="I15" s="58"/>
      <c r="J15" s="61">
        <f t="shared" si="0"/>
      </c>
      <c r="K15" s="62"/>
    </row>
    <row r="16" spans="1:11" ht="12.75">
      <c r="A16" s="57">
        <v>7</v>
      </c>
      <c r="B16" s="68"/>
      <c r="C16" s="68"/>
      <c r="D16" s="76"/>
      <c r="E16" s="58"/>
      <c r="F16" s="58"/>
      <c r="G16" s="58"/>
      <c r="H16" s="58"/>
      <c r="I16" s="58"/>
      <c r="J16" s="61">
        <f t="shared" si="0"/>
      </c>
      <c r="K16" s="62"/>
    </row>
    <row r="17" spans="1:11" ht="12.75">
      <c r="A17" s="57">
        <v>8</v>
      </c>
      <c r="B17" s="68"/>
      <c r="C17" s="68"/>
      <c r="D17" s="76"/>
      <c r="E17" s="58"/>
      <c r="F17" s="58"/>
      <c r="G17" s="58"/>
      <c r="H17" s="58"/>
      <c r="I17" s="58"/>
      <c r="J17" s="61">
        <f t="shared" si="0"/>
      </c>
      <c r="K17" s="62"/>
    </row>
    <row r="18" spans="1:11" ht="12.75">
      <c r="A18" s="57">
        <v>9</v>
      </c>
      <c r="B18" s="68"/>
      <c r="C18" s="68"/>
      <c r="D18" s="76"/>
      <c r="E18" s="58"/>
      <c r="F18" s="58"/>
      <c r="G18" s="58"/>
      <c r="H18" s="58"/>
      <c r="I18" s="58"/>
      <c r="J18" s="61">
        <f t="shared" si="0"/>
      </c>
      <c r="K18" s="62"/>
    </row>
    <row r="19" spans="1:11" ht="12.75">
      <c r="A19" s="57">
        <v>10</v>
      </c>
      <c r="B19" s="68"/>
      <c r="C19" s="68"/>
      <c r="D19" s="76"/>
      <c r="E19" s="58"/>
      <c r="F19" s="58"/>
      <c r="G19" s="58"/>
      <c r="H19" s="58"/>
      <c r="I19" s="58"/>
      <c r="J19" s="61">
        <f t="shared" si="0"/>
      </c>
      <c r="K19" s="62"/>
    </row>
    <row r="20" spans="1:11" ht="12.75">
      <c r="A20" s="57">
        <v>11</v>
      </c>
      <c r="B20" s="68"/>
      <c r="C20" s="68"/>
      <c r="D20" s="76"/>
      <c r="E20" s="58"/>
      <c r="F20" s="58"/>
      <c r="G20" s="58"/>
      <c r="H20" s="58"/>
      <c r="I20" s="58"/>
      <c r="J20" s="61">
        <f t="shared" si="0"/>
      </c>
      <c r="K20" s="62"/>
    </row>
    <row r="21" spans="1:11" ht="12.75">
      <c r="A21" s="57">
        <v>12</v>
      </c>
      <c r="B21" s="68"/>
      <c r="C21" s="68"/>
      <c r="D21" s="76"/>
      <c r="E21" s="58"/>
      <c r="F21" s="58"/>
      <c r="G21" s="58"/>
      <c r="H21" s="58"/>
      <c r="I21" s="58"/>
      <c r="J21" s="61">
        <f t="shared" si="0"/>
      </c>
      <c r="K21" s="62"/>
    </row>
    <row r="22" spans="1:11" ht="12.75">
      <c r="A22" s="57">
        <v>13</v>
      </c>
      <c r="B22" s="68"/>
      <c r="C22" s="68"/>
      <c r="D22" s="76"/>
      <c r="E22" s="58"/>
      <c r="F22" s="58"/>
      <c r="G22" s="58"/>
      <c r="H22" s="58"/>
      <c r="I22" s="58"/>
      <c r="J22" s="61">
        <f t="shared" si="0"/>
      </c>
      <c r="K22" s="62"/>
    </row>
    <row r="23" spans="1:11" ht="12.75">
      <c r="A23" s="57">
        <v>14</v>
      </c>
      <c r="B23" s="68"/>
      <c r="C23" s="68"/>
      <c r="D23" s="76"/>
      <c r="E23" s="58"/>
      <c r="F23" s="58"/>
      <c r="G23" s="58"/>
      <c r="H23" s="58"/>
      <c r="I23" s="58"/>
      <c r="J23" s="61">
        <f t="shared" si="0"/>
      </c>
      <c r="K23" s="62"/>
    </row>
    <row r="24" spans="1:11" ht="12.75">
      <c r="A24" s="57">
        <v>15</v>
      </c>
      <c r="B24" s="68"/>
      <c r="C24" s="68"/>
      <c r="D24" s="76"/>
      <c r="E24" s="58"/>
      <c r="F24" s="58"/>
      <c r="G24" s="58"/>
      <c r="H24" s="58"/>
      <c r="I24" s="58"/>
      <c r="J24" s="61">
        <f t="shared" si="0"/>
      </c>
      <c r="K24" s="62"/>
    </row>
    <row r="25" spans="1:11" ht="12.75">
      <c r="A25" s="65"/>
      <c r="B25" s="66"/>
      <c r="C25" s="66"/>
      <c r="D25" s="65"/>
      <c r="E25" s="109"/>
      <c r="F25" s="65"/>
      <c r="G25" s="65"/>
      <c r="H25" s="65"/>
      <c r="I25" s="65"/>
      <c r="J25" s="62"/>
      <c r="K25" s="62"/>
    </row>
    <row r="26" spans="1:11" ht="12.75">
      <c r="A26" s="65"/>
      <c r="B26" s="66"/>
      <c r="C26" s="66"/>
      <c r="D26" s="65"/>
      <c r="E26" s="109"/>
      <c r="F26" s="65"/>
      <c r="G26" s="65"/>
      <c r="H26" s="65"/>
      <c r="I26" s="65"/>
      <c r="J26" s="62"/>
      <c r="K26" s="62"/>
    </row>
    <row r="27" spans="1:11" ht="12.75">
      <c r="A27" s="65"/>
      <c r="B27" s="66"/>
      <c r="C27" s="66"/>
      <c r="D27" s="65"/>
      <c r="E27" s="109"/>
      <c r="F27" s="65"/>
      <c r="G27" s="65"/>
      <c r="H27" s="65"/>
      <c r="I27" s="65"/>
      <c r="J27" s="62"/>
      <c r="K27" s="62"/>
    </row>
    <row r="28" spans="1:11" ht="12.75">
      <c r="A28" s="65"/>
      <c r="B28" s="66"/>
      <c r="C28" s="66"/>
      <c r="D28" s="65"/>
      <c r="E28" s="109"/>
      <c r="F28" s="65"/>
      <c r="G28" s="65"/>
      <c r="H28" s="65"/>
      <c r="I28" s="65"/>
      <c r="J28" s="62"/>
      <c r="K28" s="62"/>
    </row>
    <row r="29" spans="1:11" ht="12.75">
      <c r="A29" s="65"/>
      <c r="B29" s="66"/>
      <c r="C29" s="66"/>
      <c r="D29" s="65"/>
      <c r="E29" s="109"/>
      <c r="F29" s="65"/>
      <c r="G29" s="65"/>
      <c r="H29" s="65"/>
      <c r="I29" s="65"/>
      <c r="J29" s="62"/>
      <c r="K29" s="62"/>
    </row>
    <row r="30" spans="1:11" ht="12.75">
      <c r="A30" s="65"/>
      <c r="B30" s="66"/>
      <c r="C30" s="66"/>
      <c r="D30" s="65"/>
      <c r="E30" s="109"/>
      <c r="F30" s="65"/>
      <c r="G30" s="65"/>
      <c r="H30" s="65"/>
      <c r="I30" s="65"/>
      <c r="J30" s="62"/>
      <c r="K30" s="62"/>
    </row>
    <row r="31" spans="1:11" ht="12.75">
      <c r="A31" s="65"/>
      <c r="B31" s="66"/>
      <c r="C31" s="66"/>
      <c r="D31" s="65"/>
      <c r="E31" s="109"/>
      <c r="F31" s="65"/>
      <c r="G31" s="65"/>
      <c r="H31" s="65"/>
      <c r="I31" s="65"/>
      <c r="J31" s="62"/>
      <c r="K31" s="62"/>
    </row>
    <row r="32" spans="1:11" ht="12.75">
      <c r="A32" s="65"/>
      <c r="B32" s="66"/>
      <c r="C32" s="66"/>
      <c r="D32" s="65"/>
      <c r="E32" s="109"/>
      <c r="F32" s="65"/>
      <c r="G32" s="65"/>
      <c r="H32" s="65"/>
      <c r="I32" s="65"/>
      <c r="J32" s="62"/>
      <c r="K32" s="62"/>
    </row>
    <row r="33" spans="1:11" ht="12.75">
      <c r="A33" s="65"/>
      <c r="B33" s="66"/>
      <c r="C33" s="66"/>
      <c r="D33" s="65"/>
      <c r="E33" s="109"/>
      <c r="F33" s="65"/>
      <c r="G33" s="65"/>
      <c r="H33" s="65"/>
      <c r="I33" s="65"/>
      <c r="J33" s="62"/>
      <c r="K33" s="62"/>
    </row>
    <row r="34" spans="1:11" ht="12.75">
      <c r="A34" s="65"/>
      <c r="B34" s="66"/>
      <c r="C34" s="66"/>
      <c r="D34" s="65"/>
      <c r="E34" s="109"/>
      <c r="F34" s="65"/>
      <c r="G34" s="65"/>
      <c r="H34" s="65"/>
      <c r="I34" s="65"/>
      <c r="J34" s="62"/>
      <c r="K34" s="62"/>
    </row>
    <row r="35" spans="1:11" ht="12.75">
      <c r="A35" s="65"/>
      <c r="B35" s="66"/>
      <c r="C35" s="66"/>
      <c r="D35" s="65"/>
      <c r="E35" s="109"/>
      <c r="F35" s="65"/>
      <c r="G35" s="65"/>
      <c r="H35" s="65"/>
      <c r="I35" s="65"/>
      <c r="J35" s="62"/>
      <c r="K35" s="62"/>
    </row>
    <row r="36" spans="1:11" ht="12.75">
      <c r="A36" s="65"/>
      <c r="B36" s="66"/>
      <c r="C36" s="66"/>
      <c r="D36" s="65"/>
      <c r="E36" s="109"/>
      <c r="F36" s="65"/>
      <c r="G36" s="65"/>
      <c r="H36" s="65"/>
      <c r="I36" s="65"/>
      <c r="J36" s="62"/>
      <c r="K36" s="62"/>
    </row>
    <row r="37" spans="1:11" ht="12.75">
      <c r="A37" s="65"/>
      <c r="B37" s="66"/>
      <c r="C37" s="66"/>
      <c r="D37" s="65"/>
      <c r="E37" s="109"/>
      <c r="F37" s="65"/>
      <c r="G37" s="65"/>
      <c r="H37" s="65"/>
      <c r="I37" s="65"/>
      <c r="J37" s="62"/>
      <c r="K37" s="62"/>
    </row>
    <row r="38" spans="1:11" ht="12.75">
      <c r="A38" s="65"/>
      <c r="B38" s="66"/>
      <c r="C38" s="66"/>
      <c r="D38" s="65"/>
      <c r="E38" s="109"/>
      <c r="F38" s="65"/>
      <c r="G38" s="65"/>
      <c r="H38" s="65"/>
      <c r="I38" s="65"/>
      <c r="J38" s="62"/>
      <c r="K38" s="62"/>
    </row>
    <row r="39" spans="1:11" ht="12.75">
      <c r="A39" s="65"/>
      <c r="B39" s="66"/>
      <c r="C39" s="66"/>
      <c r="D39" s="65"/>
      <c r="E39" s="109"/>
      <c r="F39" s="65"/>
      <c r="G39" s="65"/>
      <c r="H39" s="65"/>
      <c r="I39" s="65"/>
      <c r="J39" s="62"/>
      <c r="K39" s="62"/>
    </row>
    <row r="40" spans="1:11" ht="12.75">
      <c r="A40" s="65"/>
      <c r="B40" s="66"/>
      <c r="C40" s="66"/>
      <c r="D40" s="65"/>
      <c r="E40" s="109"/>
      <c r="F40" s="65"/>
      <c r="G40" s="65"/>
      <c r="H40" s="65"/>
      <c r="I40" s="65"/>
      <c r="J40" s="62"/>
      <c r="K40" s="62"/>
    </row>
    <row r="41" spans="1:11" ht="12.75">
      <c r="A41" s="65"/>
      <c r="B41" s="66"/>
      <c r="C41" s="66"/>
      <c r="D41" s="65"/>
      <c r="E41" s="109"/>
      <c r="F41" s="65"/>
      <c r="G41" s="65"/>
      <c r="H41" s="65"/>
      <c r="I41" s="65"/>
      <c r="J41" s="62"/>
      <c r="K41" s="62"/>
    </row>
    <row r="42" spans="1:11" ht="12.75">
      <c r="A42" s="65"/>
      <c r="B42" s="66"/>
      <c r="C42" s="66"/>
      <c r="D42" s="65"/>
      <c r="E42" s="109"/>
      <c r="F42" s="65"/>
      <c r="G42" s="65"/>
      <c r="H42" s="65"/>
      <c r="I42" s="65"/>
      <c r="J42" s="62"/>
      <c r="K42" s="62"/>
    </row>
    <row r="43" spans="1:11" ht="12.75">
      <c r="A43" s="65"/>
      <c r="B43" s="66"/>
      <c r="C43" s="66"/>
      <c r="D43" s="65"/>
      <c r="E43" s="109"/>
      <c r="F43" s="65"/>
      <c r="G43" s="65"/>
      <c r="H43" s="65"/>
      <c r="I43" s="65"/>
      <c r="J43" s="62"/>
      <c r="K43" s="62"/>
    </row>
    <row r="44" spans="1:11" ht="12.75">
      <c r="A44" s="65"/>
      <c r="B44" s="66"/>
      <c r="C44" s="66"/>
      <c r="D44" s="65"/>
      <c r="E44" s="109"/>
      <c r="F44" s="65"/>
      <c r="G44" s="65"/>
      <c r="H44" s="65"/>
      <c r="I44" s="65"/>
      <c r="J44" s="62"/>
      <c r="K44" s="62"/>
    </row>
    <row r="45" spans="1:11" ht="12.75">
      <c r="A45" s="65"/>
      <c r="B45" s="66"/>
      <c r="C45" s="66"/>
      <c r="D45" s="65"/>
      <c r="E45" s="109"/>
      <c r="F45" s="65"/>
      <c r="G45" s="65"/>
      <c r="H45" s="65"/>
      <c r="I45" s="65"/>
      <c r="J45" s="62"/>
      <c r="K45" s="62"/>
    </row>
    <row r="46" spans="1:11" ht="12.75">
      <c r="A46" s="65"/>
      <c r="B46" s="66"/>
      <c r="C46" s="66"/>
      <c r="D46" s="65"/>
      <c r="E46" s="109"/>
      <c r="F46" s="65"/>
      <c r="G46" s="65"/>
      <c r="H46" s="65"/>
      <c r="I46" s="65"/>
      <c r="J46" s="62"/>
      <c r="K46" s="62"/>
    </row>
    <row r="47" spans="1:11" ht="12.75">
      <c r="A47" s="65"/>
      <c r="B47" s="66"/>
      <c r="C47" s="66"/>
      <c r="D47" s="65"/>
      <c r="E47" s="109"/>
      <c r="F47" s="65"/>
      <c r="G47" s="65"/>
      <c r="H47" s="65"/>
      <c r="I47" s="65"/>
      <c r="J47" s="62"/>
      <c r="K47" s="62"/>
    </row>
    <row r="48" spans="1:11" ht="12.75">
      <c r="A48" s="65"/>
      <c r="B48" s="66"/>
      <c r="C48" s="66"/>
      <c r="D48" s="65"/>
      <c r="E48" s="109"/>
      <c r="F48" s="65"/>
      <c r="G48" s="65"/>
      <c r="H48" s="65"/>
      <c r="I48" s="65"/>
      <c r="J48" s="62"/>
      <c r="K48" s="62"/>
    </row>
    <row r="49" spans="1:11" ht="12.75">
      <c r="A49" s="65"/>
      <c r="B49" s="66"/>
      <c r="C49" s="66"/>
      <c r="D49" s="65"/>
      <c r="E49" s="109"/>
      <c r="F49" s="65"/>
      <c r="G49" s="65"/>
      <c r="H49" s="65"/>
      <c r="I49" s="65"/>
      <c r="J49" s="62"/>
      <c r="K49" s="62"/>
    </row>
    <row r="50" spans="1:11" ht="12.75">
      <c r="A50" s="65"/>
      <c r="B50" s="66"/>
      <c r="C50" s="66"/>
      <c r="D50" s="65"/>
      <c r="E50" s="109"/>
      <c r="F50" s="65"/>
      <c r="G50" s="65"/>
      <c r="H50" s="65"/>
      <c r="I50" s="65"/>
      <c r="J50" s="62"/>
      <c r="K50" s="62"/>
    </row>
    <row r="51" spans="1:11" ht="12.75">
      <c r="A51" s="65"/>
      <c r="B51" s="66"/>
      <c r="C51" s="66"/>
      <c r="D51" s="65"/>
      <c r="E51" s="109"/>
      <c r="F51" s="65"/>
      <c r="G51" s="65"/>
      <c r="H51" s="65"/>
      <c r="I51" s="65"/>
      <c r="J51" s="62"/>
      <c r="K51" s="62"/>
    </row>
    <row r="52" spans="1:11" ht="12.75">
      <c r="A52" s="65"/>
      <c r="B52" s="66"/>
      <c r="C52" s="66"/>
      <c r="D52" s="65"/>
      <c r="E52" s="109"/>
      <c r="F52" s="65"/>
      <c r="G52" s="65"/>
      <c r="H52" s="65"/>
      <c r="I52" s="65"/>
      <c r="J52" s="62"/>
      <c r="K52" s="62"/>
    </row>
    <row r="53" spans="1:11" ht="12.75">
      <c r="A53" s="65"/>
      <c r="B53" s="66"/>
      <c r="C53" s="66"/>
      <c r="D53" s="65"/>
      <c r="E53" s="109"/>
      <c r="F53" s="65"/>
      <c r="G53" s="65"/>
      <c r="H53" s="65"/>
      <c r="I53" s="65"/>
      <c r="J53" s="62"/>
      <c r="K53" s="62"/>
    </row>
    <row r="54" spans="1:11" ht="12.75">
      <c r="A54" s="65"/>
      <c r="B54" s="66"/>
      <c r="C54" s="66"/>
      <c r="D54" s="65"/>
      <c r="E54" s="109"/>
      <c r="F54" s="65"/>
      <c r="G54" s="65"/>
      <c r="H54" s="65"/>
      <c r="I54" s="65"/>
      <c r="J54" s="62"/>
      <c r="K54" s="62"/>
    </row>
    <row r="55" spans="1:11" ht="12.75">
      <c r="A55" s="65"/>
      <c r="B55" s="66"/>
      <c r="C55" s="66"/>
      <c r="D55" s="65"/>
      <c r="E55" s="109"/>
      <c r="F55" s="65"/>
      <c r="G55" s="65"/>
      <c r="H55" s="65"/>
      <c r="I55" s="65"/>
      <c r="J55" s="62"/>
      <c r="K55" s="62"/>
    </row>
    <row r="56" spans="1:11" ht="12.75">
      <c r="A56" s="65"/>
      <c r="B56" s="66"/>
      <c r="C56" s="66"/>
      <c r="D56" s="65"/>
      <c r="E56" s="109"/>
      <c r="F56" s="65"/>
      <c r="G56" s="65"/>
      <c r="H56" s="65"/>
      <c r="I56" s="65"/>
      <c r="J56" s="62"/>
      <c r="K56" s="62"/>
    </row>
    <row r="57" spans="1:11" ht="12.75">
      <c r="A57" s="65"/>
      <c r="B57" s="66"/>
      <c r="C57" s="66"/>
      <c r="D57" s="65"/>
      <c r="E57" s="109"/>
      <c r="F57" s="65"/>
      <c r="G57" s="65"/>
      <c r="H57" s="65"/>
      <c r="I57" s="65"/>
      <c r="J57" s="62"/>
      <c r="K57" s="62"/>
    </row>
    <row r="58" spans="1:11" ht="12.75">
      <c r="A58" s="65"/>
      <c r="B58" s="66"/>
      <c r="C58" s="66"/>
      <c r="D58" s="65"/>
      <c r="E58" s="109"/>
      <c r="F58" s="65"/>
      <c r="G58" s="65"/>
      <c r="H58" s="65"/>
      <c r="I58" s="65"/>
      <c r="J58" s="62"/>
      <c r="K58" s="62"/>
    </row>
    <row r="59" spans="1:11" ht="12.75">
      <c r="A59" s="65"/>
      <c r="B59" s="66"/>
      <c r="C59" s="66"/>
      <c r="D59" s="65"/>
      <c r="E59" s="109"/>
      <c r="F59" s="65"/>
      <c r="G59" s="65"/>
      <c r="H59" s="65"/>
      <c r="I59" s="65"/>
      <c r="J59" s="62"/>
      <c r="K59" s="62"/>
    </row>
    <row r="60" spans="1:11" ht="12.75">
      <c r="A60" s="65"/>
      <c r="B60" s="66"/>
      <c r="C60" s="66"/>
      <c r="D60" s="65"/>
      <c r="E60" s="109"/>
      <c r="F60" s="65"/>
      <c r="G60" s="65"/>
      <c r="H60" s="65"/>
      <c r="I60" s="65"/>
      <c r="J60" s="62"/>
      <c r="K60" s="62"/>
    </row>
    <row r="61" spans="1:11" ht="12.75">
      <c r="A61" s="65"/>
      <c r="B61" s="66"/>
      <c r="C61" s="66"/>
      <c r="D61" s="65"/>
      <c r="E61" s="109"/>
      <c r="F61" s="65"/>
      <c r="G61" s="65"/>
      <c r="H61" s="65"/>
      <c r="I61" s="65"/>
      <c r="J61" s="62"/>
      <c r="K61" s="62"/>
    </row>
    <row r="62" spans="1:11" ht="12.75">
      <c r="A62" s="65"/>
      <c r="B62" s="66"/>
      <c r="C62" s="66"/>
      <c r="D62" s="65"/>
      <c r="E62" s="109"/>
      <c r="F62" s="65"/>
      <c r="G62" s="65"/>
      <c r="H62" s="65"/>
      <c r="I62" s="65"/>
      <c r="J62" s="62"/>
      <c r="K62" s="62"/>
    </row>
    <row r="63" spans="1:11" ht="12.75">
      <c r="A63" s="65"/>
      <c r="B63" s="66"/>
      <c r="C63" s="66"/>
      <c r="D63" s="65"/>
      <c r="E63" s="109"/>
      <c r="F63" s="65"/>
      <c r="G63" s="65"/>
      <c r="H63" s="65"/>
      <c r="I63" s="65"/>
      <c r="J63" s="62"/>
      <c r="K63" s="62"/>
    </row>
    <row r="64" spans="1:11" ht="12.75">
      <c r="A64" s="65"/>
      <c r="B64" s="66"/>
      <c r="C64" s="66"/>
      <c r="D64" s="65"/>
      <c r="E64" s="109"/>
      <c r="F64" s="65"/>
      <c r="G64" s="65"/>
      <c r="H64" s="65"/>
      <c r="I64" s="65"/>
      <c r="J64" s="62"/>
      <c r="K64" s="62"/>
    </row>
    <row r="65" spans="1:11" ht="12.75">
      <c r="A65" s="65"/>
      <c r="B65" s="66"/>
      <c r="C65" s="66"/>
      <c r="D65" s="65"/>
      <c r="E65" s="109"/>
      <c r="F65" s="65"/>
      <c r="G65" s="65"/>
      <c r="H65" s="65"/>
      <c r="I65" s="65"/>
      <c r="J65" s="62"/>
      <c r="K65" s="62"/>
    </row>
    <row r="66" spans="1:11" ht="12.75">
      <c r="A66" s="65"/>
      <c r="B66" s="66"/>
      <c r="C66" s="66"/>
      <c r="D66" s="65"/>
      <c r="E66" s="109"/>
      <c r="F66" s="65"/>
      <c r="G66" s="65"/>
      <c r="H66" s="65"/>
      <c r="I66" s="65"/>
      <c r="J66" s="62"/>
      <c r="K66" s="62"/>
    </row>
    <row r="67" spans="1:11" ht="12.75">
      <c r="A67" s="65"/>
      <c r="B67" s="66"/>
      <c r="C67" s="66"/>
      <c r="D67" s="65"/>
      <c r="E67" s="109"/>
      <c r="F67" s="65"/>
      <c r="G67" s="65"/>
      <c r="H67" s="65"/>
      <c r="I67" s="65"/>
      <c r="J67" s="62"/>
      <c r="K67" s="62"/>
    </row>
    <row r="68" spans="1:11" ht="12.75">
      <c r="A68" s="65"/>
      <c r="B68" s="66"/>
      <c r="C68" s="66"/>
      <c r="D68" s="65"/>
      <c r="E68" s="109"/>
      <c r="F68" s="65"/>
      <c r="G68" s="65"/>
      <c r="H68" s="65"/>
      <c r="I68" s="65"/>
      <c r="J68" s="62"/>
      <c r="K68" s="62"/>
    </row>
    <row r="69" spans="1:11" ht="12.75">
      <c r="A69" s="65"/>
      <c r="B69" s="66"/>
      <c r="C69" s="66"/>
      <c r="D69" s="65"/>
      <c r="E69" s="109"/>
      <c r="F69" s="65"/>
      <c r="G69" s="65"/>
      <c r="H69" s="65"/>
      <c r="I69" s="65"/>
      <c r="J69" s="62"/>
      <c r="K69" s="62"/>
    </row>
    <row r="70" spans="1:11" ht="12.75">
      <c r="A70" s="65"/>
      <c r="B70" s="66"/>
      <c r="C70" s="66"/>
      <c r="D70" s="65"/>
      <c r="E70" s="109"/>
      <c r="F70" s="65"/>
      <c r="G70" s="65"/>
      <c r="H70" s="65"/>
      <c r="I70" s="65"/>
      <c r="J70" s="62"/>
      <c r="K70" s="62"/>
    </row>
    <row r="71" spans="1:11" ht="12.75">
      <c r="A71" s="65"/>
      <c r="B71" s="66"/>
      <c r="C71" s="66"/>
      <c r="D71" s="65"/>
      <c r="E71" s="109"/>
      <c r="F71" s="65"/>
      <c r="G71" s="65"/>
      <c r="H71" s="65"/>
      <c r="I71" s="65"/>
      <c r="J71" s="62"/>
      <c r="K71" s="62"/>
    </row>
    <row r="72" spans="1:11" ht="12.75">
      <c r="A72" s="65"/>
      <c r="B72" s="66"/>
      <c r="C72" s="66"/>
      <c r="D72" s="65"/>
      <c r="E72" s="109"/>
      <c r="F72" s="65"/>
      <c r="G72" s="65"/>
      <c r="H72" s="65"/>
      <c r="I72" s="65"/>
      <c r="J72" s="62"/>
      <c r="K72" s="62"/>
    </row>
    <row r="73" spans="1:11" ht="12.75">
      <c r="A73" s="65"/>
      <c r="B73" s="66"/>
      <c r="C73" s="66"/>
      <c r="D73" s="65"/>
      <c r="E73" s="109"/>
      <c r="F73" s="65"/>
      <c r="G73" s="65"/>
      <c r="H73" s="65"/>
      <c r="I73" s="65"/>
      <c r="J73" s="62"/>
      <c r="K73" s="62"/>
    </row>
    <row r="74" spans="1:11" ht="12.75">
      <c r="A74" s="65"/>
      <c r="B74" s="66"/>
      <c r="C74" s="66"/>
      <c r="D74" s="65"/>
      <c r="E74" s="109"/>
      <c r="F74" s="65"/>
      <c r="G74" s="65"/>
      <c r="H74" s="65"/>
      <c r="I74" s="65"/>
      <c r="J74" s="62"/>
      <c r="K74" s="62"/>
    </row>
    <row r="75" spans="1:11" ht="12.75">
      <c r="A75" s="65"/>
      <c r="B75" s="66"/>
      <c r="C75" s="66"/>
      <c r="D75" s="65"/>
      <c r="E75" s="109"/>
      <c r="F75" s="65"/>
      <c r="G75" s="65"/>
      <c r="H75" s="65"/>
      <c r="I75" s="65"/>
      <c r="J75" s="62"/>
      <c r="K75" s="62"/>
    </row>
    <row r="76" spans="1:11" ht="12.75">
      <c r="A76" s="65"/>
      <c r="B76" s="66"/>
      <c r="C76" s="66"/>
      <c r="D76" s="65"/>
      <c r="E76" s="109"/>
      <c r="F76" s="65"/>
      <c r="G76" s="65"/>
      <c r="H76" s="65"/>
      <c r="I76" s="65"/>
      <c r="J76" s="62"/>
      <c r="K76" s="62"/>
    </row>
    <row r="77" spans="1:11" ht="12.75">
      <c r="A77" s="65"/>
      <c r="B77" s="66"/>
      <c r="C77" s="66"/>
      <c r="D77" s="65"/>
      <c r="E77" s="109"/>
      <c r="F77" s="65"/>
      <c r="G77" s="65"/>
      <c r="H77" s="65"/>
      <c r="I77" s="65"/>
      <c r="J77" s="62"/>
      <c r="K77" s="62"/>
    </row>
    <row r="78" spans="1:11" ht="12.75">
      <c r="A78" s="65"/>
      <c r="B78" s="66"/>
      <c r="C78" s="66"/>
      <c r="D78" s="65"/>
      <c r="E78" s="109"/>
      <c r="F78" s="65"/>
      <c r="G78" s="65"/>
      <c r="H78" s="65"/>
      <c r="I78" s="65"/>
      <c r="J78" s="62"/>
      <c r="K78" s="62"/>
    </row>
    <row r="79" spans="1:11" ht="12.75">
      <c r="A79" s="65"/>
      <c r="B79" s="66"/>
      <c r="C79" s="66"/>
      <c r="D79" s="65"/>
      <c r="E79" s="109"/>
      <c r="F79" s="65"/>
      <c r="G79" s="65"/>
      <c r="H79" s="65"/>
      <c r="I79" s="65"/>
      <c r="J79" s="62"/>
      <c r="K79" s="62"/>
    </row>
    <row r="80" spans="1:11" ht="12.75">
      <c r="A80" s="65"/>
      <c r="B80" s="66"/>
      <c r="C80" s="66"/>
      <c r="D80" s="65"/>
      <c r="E80" s="109"/>
      <c r="F80" s="65"/>
      <c r="G80" s="65"/>
      <c r="H80" s="65"/>
      <c r="I80" s="65"/>
      <c r="J80" s="62"/>
      <c r="K80" s="62"/>
    </row>
    <row r="81" spans="1:11" ht="12.75">
      <c r="A81" s="65"/>
      <c r="B81" s="66"/>
      <c r="C81" s="66"/>
      <c r="D81" s="65"/>
      <c r="E81" s="109"/>
      <c r="F81" s="65"/>
      <c r="G81" s="65"/>
      <c r="H81" s="65"/>
      <c r="I81" s="65"/>
      <c r="J81" s="62"/>
      <c r="K81" s="62"/>
    </row>
    <row r="82" spans="1:11" ht="12.75">
      <c r="A82" s="65"/>
      <c r="B82" s="66"/>
      <c r="C82" s="66"/>
      <c r="D82" s="65"/>
      <c r="E82" s="109"/>
      <c r="F82" s="65"/>
      <c r="G82" s="65"/>
      <c r="H82" s="65"/>
      <c r="I82" s="65"/>
      <c r="J82" s="62"/>
      <c r="K82" s="62"/>
    </row>
    <row r="83" spans="1:11" ht="12.75">
      <c r="A83" s="65"/>
      <c r="B83" s="66"/>
      <c r="C83" s="66"/>
      <c r="D83" s="65"/>
      <c r="E83" s="109"/>
      <c r="F83" s="65"/>
      <c r="G83" s="65"/>
      <c r="H83" s="65"/>
      <c r="I83" s="65"/>
      <c r="J83" s="62"/>
      <c r="K83" s="62"/>
    </row>
    <row r="84" spans="1:11" ht="12.75">
      <c r="A84" s="65"/>
      <c r="B84" s="66"/>
      <c r="C84" s="66"/>
      <c r="D84" s="65"/>
      <c r="E84" s="109"/>
      <c r="F84" s="65"/>
      <c r="G84" s="65"/>
      <c r="H84" s="65"/>
      <c r="I84" s="65"/>
      <c r="J84" s="62"/>
      <c r="K84" s="62"/>
    </row>
    <row r="85" spans="1:11" ht="12.75">
      <c r="A85" s="65"/>
      <c r="B85" s="66"/>
      <c r="C85" s="66"/>
      <c r="D85" s="65"/>
      <c r="E85" s="109"/>
      <c r="F85" s="65"/>
      <c r="G85" s="65"/>
      <c r="H85" s="65"/>
      <c r="I85" s="65"/>
      <c r="J85" s="62"/>
      <c r="K85" s="62"/>
    </row>
    <row r="86" spans="1:11" ht="12.75">
      <c r="A86" s="65"/>
      <c r="B86" s="66"/>
      <c r="C86" s="66"/>
      <c r="D86" s="65"/>
      <c r="E86" s="109"/>
      <c r="F86" s="65"/>
      <c r="G86" s="65"/>
      <c r="H86" s="65"/>
      <c r="I86" s="65"/>
      <c r="J86" s="62"/>
      <c r="K86" s="62"/>
    </row>
    <row r="87" spans="1:11" ht="12.75">
      <c r="A87" s="65"/>
      <c r="B87" s="66"/>
      <c r="C87" s="66"/>
      <c r="D87" s="65"/>
      <c r="E87" s="109"/>
      <c r="F87" s="65"/>
      <c r="G87" s="65"/>
      <c r="H87" s="65"/>
      <c r="I87" s="65"/>
      <c r="J87" s="62"/>
      <c r="K87" s="62"/>
    </row>
    <row r="88" spans="1:11" ht="12.75">
      <c r="A88" s="65"/>
      <c r="B88" s="66"/>
      <c r="C88" s="66"/>
      <c r="D88" s="65"/>
      <c r="E88" s="109"/>
      <c r="F88" s="65"/>
      <c r="G88" s="65"/>
      <c r="H88" s="65"/>
      <c r="I88" s="65"/>
      <c r="J88" s="62"/>
      <c r="K88" s="62"/>
    </row>
    <row r="89" spans="1:11" ht="12.75">
      <c r="A89" s="65"/>
      <c r="B89" s="66"/>
      <c r="C89" s="66"/>
      <c r="D89" s="65"/>
      <c r="E89" s="109"/>
      <c r="F89" s="65"/>
      <c r="G89" s="65"/>
      <c r="H89" s="65"/>
      <c r="I89" s="65"/>
      <c r="J89" s="62"/>
      <c r="K89" s="62"/>
    </row>
    <row r="90" spans="1:11" ht="12.75">
      <c r="A90" s="65"/>
      <c r="B90" s="66"/>
      <c r="C90" s="66"/>
      <c r="D90" s="65"/>
      <c r="E90" s="109"/>
      <c r="F90" s="65"/>
      <c r="G90" s="65"/>
      <c r="H90" s="65"/>
      <c r="I90" s="65"/>
      <c r="J90" s="62"/>
      <c r="K90" s="62"/>
    </row>
    <row r="91" spans="1:11" ht="12.75">
      <c r="A91" s="65"/>
      <c r="B91" s="66"/>
      <c r="C91" s="66"/>
      <c r="D91" s="65"/>
      <c r="E91" s="109"/>
      <c r="F91" s="65"/>
      <c r="G91" s="65"/>
      <c r="H91" s="65"/>
      <c r="I91" s="65"/>
      <c r="J91" s="62"/>
      <c r="K91" s="62"/>
    </row>
    <row r="92" spans="1:11" ht="12.75">
      <c r="A92" s="65"/>
      <c r="B92" s="66"/>
      <c r="C92" s="66"/>
      <c r="D92" s="65"/>
      <c r="E92" s="109"/>
      <c r="F92" s="65"/>
      <c r="G92" s="65"/>
      <c r="H92" s="65"/>
      <c r="I92" s="65"/>
      <c r="J92" s="62"/>
      <c r="K92" s="62"/>
    </row>
    <row r="93" spans="1:11" ht="12.75">
      <c r="A93" s="65"/>
      <c r="B93" s="66"/>
      <c r="C93" s="66"/>
      <c r="D93" s="65"/>
      <c r="E93" s="109"/>
      <c r="F93" s="65"/>
      <c r="G93" s="65"/>
      <c r="H93" s="65"/>
      <c r="I93" s="65"/>
      <c r="J93" s="62"/>
      <c r="K93" s="62"/>
    </row>
    <row r="94" spans="1:11" ht="12.75">
      <c r="A94" s="65"/>
      <c r="B94" s="66"/>
      <c r="C94" s="66"/>
      <c r="D94" s="65"/>
      <c r="E94" s="109"/>
      <c r="F94" s="65"/>
      <c r="G94" s="65"/>
      <c r="H94" s="65"/>
      <c r="I94" s="65"/>
      <c r="J94" s="62"/>
      <c r="K94" s="62"/>
    </row>
    <row r="95" spans="1:11" ht="12.75">
      <c r="A95" s="65"/>
      <c r="B95" s="66"/>
      <c r="C95" s="66"/>
      <c r="D95" s="65"/>
      <c r="E95" s="109"/>
      <c r="F95" s="65"/>
      <c r="G95" s="65"/>
      <c r="H95" s="65"/>
      <c r="I95" s="65"/>
      <c r="J95" s="62"/>
      <c r="K95" s="62"/>
    </row>
    <row r="96" spans="1:11" ht="12.75">
      <c r="A96" s="65"/>
      <c r="B96" s="66"/>
      <c r="C96" s="66"/>
      <c r="D96" s="65"/>
      <c r="E96" s="109"/>
      <c r="F96" s="65"/>
      <c r="G96" s="65"/>
      <c r="H96" s="65"/>
      <c r="I96" s="65"/>
      <c r="J96" s="62"/>
      <c r="K96" s="62"/>
    </row>
    <row r="97" spans="1:11" ht="12.75">
      <c r="A97" s="65"/>
      <c r="B97" s="66"/>
      <c r="C97" s="66"/>
      <c r="D97" s="65"/>
      <c r="E97" s="109"/>
      <c r="F97" s="65"/>
      <c r="G97" s="65"/>
      <c r="H97" s="65"/>
      <c r="I97" s="65"/>
      <c r="J97" s="62"/>
      <c r="K97" s="62"/>
    </row>
    <row r="98" spans="1:11" ht="12.75">
      <c r="A98" s="65"/>
      <c r="B98" s="66"/>
      <c r="C98" s="66"/>
      <c r="D98" s="65"/>
      <c r="E98" s="109"/>
      <c r="F98" s="65"/>
      <c r="G98" s="65"/>
      <c r="H98" s="65"/>
      <c r="I98" s="65"/>
      <c r="J98" s="62"/>
      <c r="K98" s="62"/>
    </row>
    <row r="99" spans="1:11" ht="12.75">
      <c r="A99" s="65"/>
      <c r="B99" s="66"/>
      <c r="C99" s="66"/>
      <c r="D99" s="65"/>
      <c r="E99" s="109"/>
      <c r="F99" s="65"/>
      <c r="G99" s="65"/>
      <c r="H99" s="65"/>
      <c r="I99" s="65"/>
      <c r="J99" s="62"/>
      <c r="K99" s="62"/>
    </row>
    <row r="100" spans="1:11" ht="12.75">
      <c r="A100" s="65"/>
      <c r="B100" s="66"/>
      <c r="C100" s="66"/>
      <c r="D100" s="65"/>
      <c r="E100" s="109"/>
      <c r="F100" s="65"/>
      <c r="G100" s="65"/>
      <c r="H100" s="65"/>
      <c r="I100" s="65"/>
      <c r="J100" s="62"/>
      <c r="K100" s="62"/>
    </row>
    <row r="101" spans="1:11" ht="12.75">
      <c r="A101" s="65"/>
      <c r="B101" s="66"/>
      <c r="C101" s="66"/>
      <c r="D101" s="65"/>
      <c r="E101" s="109"/>
      <c r="F101" s="65"/>
      <c r="G101" s="65"/>
      <c r="H101" s="65"/>
      <c r="I101" s="65"/>
      <c r="J101" s="62"/>
      <c r="K101" s="62"/>
    </row>
    <row r="102" spans="1:11" ht="12.75">
      <c r="A102" s="65"/>
      <c r="B102" s="66"/>
      <c r="C102" s="66"/>
      <c r="D102" s="65"/>
      <c r="E102" s="109"/>
      <c r="F102" s="65"/>
      <c r="G102" s="65"/>
      <c r="H102" s="65"/>
      <c r="I102" s="65"/>
      <c r="J102" s="62"/>
      <c r="K102" s="62"/>
    </row>
    <row r="103" spans="1:11" ht="12.75">
      <c r="A103" s="65"/>
      <c r="B103" s="66"/>
      <c r="C103" s="66"/>
      <c r="D103" s="65"/>
      <c r="E103" s="109"/>
      <c r="F103" s="65"/>
      <c r="G103" s="65"/>
      <c r="H103" s="65"/>
      <c r="I103" s="65"/>
      <c r="J103" s="62"/>
      <c r="K103" s="62"/>
    </row>
    <row r="104" spans="1:11" ht="12.75">
      <c r="A104" s="65"/>
      <c r="B104" s="66"/>
      <c r="C104" s="66"/>
      <c r="D104" s="65"/>
      <c r="E104" s="109"/>
      <c r="F104" s="65"/>
      <c r="G104" s="65"/>
      <c r="H104" s="65"/>
      <c r="I104" s="65"/>
      <c r="J104" s="62"/>
      <c r="K104" s="62"/>
    </row>
    <row r="105" spans="1:11" ht="12.75">
      <c r="A105" s="65"/>
      <c r="B105" s="66"/>
      <c r="C105" s="66"/>
      <c r="D105" s="65"/>
      <c r="E105" s="109"/>
      <c r="F105" s="65"/>
      <c r="G105" s="65"/>
      <c r="H105" s="65"/>
      <c r="I105" s="65"/>
      <c r="J105" s="62"/>
      <c r="K105" s="62"/>
    </row>
    <row r="106" spans="1:11" ht="12.75">
      <c r="A106" s="65"/>
      <c r="B106" s="66"/>
      <c r="C106" s="66"/>
      <c r="D106" s="65"/>
      <c r="E106" s="109"/>
      <c r="F106" s="65"/>
      <c r="G106" s="65"/>
      <c r="H106" s="65"/>
      <c r="I106" s="65"/>
      <c r="J106" s="62"/>
      <c r="K106" s="62"/>
    </row>
    <row r="107" spans="1:11" ht="12.75">
      <c r="A107" s="65"/>
      <c r="B107" s="66"/>
      <c r="C107" s="66"/>
      <c r="D107" s="65"/>
      <c r="E107" s="109"/>
      <c r="F107" s="65"/>
      <c r="G107" s="65"/>
      <c r="H107" s="65"/>
      <c r="I107" s="65"/>
      <c r="J107" s="62"/>
      <c r="K107" s="62"/>
    </row>
    <row r="108" spans="1:11" ht="12.75">
      <c r="A108" s="65"/>
      <c r="B108" s="66"/>
      <c r="C108" s="66"/>
      <c r="D108" s="65"/>
      <c r="E108" s="109"/>
      <c r="F108" s="65"/>
      <c r="G108" s="65"/>
      <c r="H108" s="65"/>
      <c r="I108" s="65"/>
      <c r="J108" s="62"/>
      <c r="K108" s="62"/>
    </row>
    <row r="109" spans="1:11" ht="12.75">
      <c r="A109" s="65"/>
      <c r="B109" s="66"/>
      <c r="C109" s="66"/>
      <c r="D109" s="65"/>
      <c r="E109" s="109"/>
      <c r="F109" s="65"/>
      <c r="G109" s="65"/>
      <c r="H109" s="65"/>
      <c r="I109" s="65"/>
      <c r="J109" s="62"/>
      <c r="K109" s="62"/>
    </row>
    <row r="110" spans="1:11" ht="12.75">
      <c r="A110" s="65"/>
      <c r="B110" s="66"/>
      <c r="C110" s="66"/>
      <c r="D110" s="65"/>
      <c r="E110" s="109"/>
      <c r="F110" s="65"/>
      <c r="G110" s="65"/>
      <c r="H110" s="65"/>
      <c r="I110" s="65"/>
      <c r="J110" s="62"/>
      <c r="K110" s="62"/>
    </row>
    <row r="111" spans="1:11" ht="12.75">
      <c r="A111" s="65"/>
      <c r="B111" s="66"/>
      <c r="C111" s="66"/>
      <c r="D111" s="65"/>
      <c r="E111" s="109"/>
      <c r="F111" s="65"/>
      <c r="G111" s="65"/>
      <c r="H111" s="65"/>
      <c r="I111" s="65"/>
      <c r="J111" s="62"/>
      <c r="K111" s="62"/>
    </row>
    <row r="112" spans="1:11" ht="12.75">
      <c r="A112" s="65"/>
      <c r="B112" s="66"/>
      <c r="C112" s="66"/>
      <c r="D112" s="65"/>
      <c r="E112" s="109"/>
      <c r="F112" s="65"/>
      <c r="G112" s="65"/>
      <c r="H112" s="65"/>
      <c r="I112" s="65"/>
      <c r="J112" s="62"/>
      <c r="K112" s="62"/>
    </row>
    <row r="113" spans="1:11" ht="12.75">
      <c r="A113" s="65"/>
      <c r="B113" s="66"/>
      <c r="C113" s="66"/>
      <c r="D113" s="65"/>
      <c r="E113" s="109"/>
      <c r="F113" s="65"/>
      <c r="G113" s="65"/>
      <c r="H113" s="65"/>
      <c r="I113" s="65"/>
      <c r="J113" s="62"/>
      <c r="K113" s="62"/>
    </row>
    <row r="114" spans="1:11" ht="12.75">
      <c r="A114" s="65"/>
      <c r="B114" s="66"/>
      <c r="C114" s="66"/>
      <c r="D114" s="65"/>
      <c r="E114" s="109"/>
      <c r="F114" s="65"/>
      <c r="G114" s="65"/>
      <c r="H114" s="65"/>
      <c r="I114" s="65"/>
      <c r="J114" s="62"/>
      <c r="K114" s="62"/>
    </row>
    <row r="115" spans="1:11" ht="12.75">
      <c r="A115" s="65"/>
      <c r="B115" s="66"/>
      <c r="C115" s="66"/>
      <c r="D115" s="65"/>
      <c r="E115" s="109"/>
      <c r="F115" s="65"/>
      <c r="G115" s="65"/>
      <c r="H115" s="65"/>
      <c r="I115" s="65"/>
      <c r="J115" s="62"/>
      <c r="K115" s="62"/>
    </row>
    <row r="116" spans="1:11" ht="12.75">
      <c r="A116" s="65"/>
      <c r="B116" s="66"/>
      <c r="C116" s="66"/>
      <c r="D116" s="65"/>
      <c r="E116" s="109"/>
      <c r="F116" s="65"/>
      <c r="G116" s="65"/>
      <c r="H116" s="65"/>
      <c r="I116" s="65"/>
      <c r="J116" s="62"/>
      <c r="K116" s="62"/>
    </row>
    <row r="117" spans="1:11" ht="12.75">
      <c r="A117" s="65"/>
      <c r="B117" s="66"/>
      <c r="C117" s="66"/>
      <c r="D117" s="65"/>
      <c r="E117" s="109"/>
      <c r="F117" s="65"/>
      <c r="G117" s="65"/>
      <c r="H117" s="65"/>
      <c r="I117" s="65"/>
      <c r="J117" s="62"/>
      <c r="K117" s="62"/>
    </row>
    <row r="118" spans="1:11" ht="12.75">
      <c r="A118" s="65"/>
      <c r="B118" s="66"/>
      <c r="C118" s="66"/>
      <c r="D118" s="65"/>
      <c r="E118" s="109"/>
      <c r="F118" s="65"/>
      <c r="G118" s="65"/>
      <c r="H118" s="65"/>
      <c r="I118" s="65"/>
      <c r="J118" s="62"/>
      <c r="K118" s="62"/>
    </row>
    <row r="119" spans="1:11" ht="12.75">
      <c r="A119" s="65"/>
      <c r="B119" s="66"/>
      <c r="C119" s="66"/>
      <c r="D119" s="65"/>
      <c r="E119" s="109"/>
      <c r="F119" s="65"/>
      <c r="G119" s="65"/>
      <c r="H119" s="65"/>
      <c r="I119" s="65"/>
      <c r="J119" s="62"/>
      <c r="K119" s="62"/>
    </row>
    <row r="120" spans="1:11" ht="12.75">
      <c r="A120" s="65"/>
      <c r="B120" s="66"/>
      <c r="C120" s="66"/>
      <c r="D120" s="65"/>
      <c r="E120" s="109"/>
      <c r="F120" s="65"/>
      <c r="G120" s="65"/>
      <c r="H120" s="65"/>
      <c r="I120" s="65"/>
      <c r="J120" s="62"/>
      <c r="K120" s="62"/>
    </row>
    <row r="121" spans="1:11" ht="12.75">
      <c r="A121" s="65"/>
      <c r="B121" s="66"/>
      <c r="C121" s="66"/>
      <c r="D121" s="65"/>
      <c r="E121" s="109"/>
      <c r="F121" s="65"/>
      <c r="G121" s="65"/>
      <c r="H121" s="65"/>
      <c r="I121" s="65"/>
      <c r="J121" s="62"/>
      <c r="K121" s="62"/>
    </row>
    <row r="122" spans="1:11" ht="12.75">
      <c r="A122" s="65"/>
      <c r="B122" s="66"/>
      <c r="C122" s="66"/>
      <c r="D122" s="65"/>
      <c r="E122" s="109"/>
      <c r="F122" s="65"/>
      <c r="G122" s="65"/>
      <c r="H122" s="65"/>
      <c r="I122" s="65"/>
      <c r="J122" s="62"/>
      <c r="K122" s="62"/>
    </row>
    <row r="123" spans="1:11" ht="12.75">
      <c r="A123" s="65"/>
      <c r="B123" s="66"/>
      <c r="C123" s="66"/>
      <c r="D123" s="65"/>
      <c r="E123" s="109"/>
      <c r="F123" s="65"/>
      <c r="G123" s="65"/>
      <c r="H123" s="65"/>
      <c r="I123" s="65"/>
      <c r="J123" s="62"/>
      <c r="K123" s="62"/>
    </row>
    <row r="124" spans="1:11" ht="12.75">
      <c r="A124" s="65"/>
      <c r="B124" s="66"/>
      <c r="C124" s="66"/>
      <c r="D124" s="65"/>
      <c r="E124" s="109"/>
      <c r="F124" s="65"/>
      <c r="G124" s="65"/>
      <c r="H124" s="65"/>
      <c r="I124" s="65"/>
      <c r="J124" s="62"/>
      <c r="K124" s="62"/>
    </row>
    <row r="125" spans="1:11" ht="12.75">
      <c r="A125" s="65"/>
      <c r="B125" s="66"/>
      <c r="C125" s="66"/>
      <c r="D125" s="65"/>
      <c r="E125" s="109"/>
      <c r="F125" s="65"/>
      <c r="G125" s="65"/>
      <c r="H125" s="65"/>
      <c r="I125" s="65"/>
      <c r="J125" s="62"/>
      <c r="K125" s="62"/>
    </row>
    <row r="126" spans="1:11" ht="12.75">
      <c r="A126" s="65"/>
      <c r="B126" s="66"/>
      <c r="C126" s="66"/>
      <c r="D126" s="65"/>
      <c r="E126" s="109"/>
      <c r="F126" s="65"/>
      <c r="G126" s="65"/>
      <c r="H126" s="65"/>
      <c r="I126" s="65"/>
      <c r="J126" s="62"/>
      <c r="K126" s="62"/>
    </row>
    <row r="127" spans="1:11" ht="12.75">
      <c r="A127" s="65"/>
      <c r="B127" s="66"/>
      <c r="C127" s="66"/>
      <c r="D127" s="65"/>
      <c r="E127" s="109"/>
      <c r="F127" s="65"/>
      <c r="G127" s="65"/>
      <c r="H127" s="65"/>
      <c r="I127" s="65"/>
      <c r="J127" s="62"/>
      <c r="K127" s="62"/>
    </row>
    <row r="128" spans="1:11" ht="12.75">
      <c r="A128" s="65"/>
      <c r="B128" s="66"/>
      <c r="C128" s="66"/>
      <c r="D128" s="65"/>
      <c r="E128" s="109"/>
      <c r="F128" s="65"/>
      <c r="G128" s="65"/>
      <c r="H128" s="65"/>
      <c r="I128" s="65"/>
      <c r="J128" s="62"/>
      <c r="K128" s="62"/>
    </row>
    <row r="129" spans="1:11" ht="12.75">
      <c r="A129" s="65"/>
      <c r="B129" s="66"/>
      <c r="C129" s="66"/>
      <c r="D129" s="65"/>
      <c r="E129" s="109"/>
      <c r="F129" s="65"/>
      <c r="G129" s="65"/>
      <c r="H129" s="65"/>
      <c r="I129" s="65"/>
      <c r="J129" s="62"/>
      <c r="K129" s="62"/>
    </row>
    <row r="130" spans="1:11" ht="12.75">
      <c r="A130" s="65"/>
      <c r="B130" s="66"/>
      <c r="C130" s="66"/>
      <c r="D130" s="65"/>
      <c r="E130" s="109"/>
      <c r="F130" s="65"/>
      <c r="G130" s="65"/>
      <c r="H130" s="65"/>
      <c r="I130" s="65"/>
      <c r="J130" s="62"/>
      <c r="K130" s="62"/>
    </row>
    <row r="131" spans="1:11" ht="12.75">
      <c r="A131" s="65"/>
      <c r="B131" s="66"/>
      <c r="C131" s="66"/>
      <c r="D131" s="65"/>
      <c r="E131" s="109"/>
      <c r="F131" s="65"/>
      <c r="G131" s="65"/>
      <c r="H131" s="65"/>
      <c r="I131" s="65"/>
      <c r="J131" s="62"/>
      <c r="K131" s="62"/>
    </row>
    <row r="132" spans="1:11" ht="12.75">
      <c r="A132" s="65"/>
      <c r="B132" s="66"/>
      <c r="C132" s="66"/>
      <c r="D132" s="65"/>
      <c r="E132" s="109"/>
      <c r="F132" s="65"/>
      <c r="G132" s="65"/>
      <c r="H132" s="65"/>
      <c r="I132" s="65"/>
      <c r="J132" s="62"/>
      <c r="K132" s="62"/>
    </row>
    <row r="133" spans="1:11" ht="12.75">
      <c r="A133" s="65"/>
      <c r="B133" s="66"/>
      <c r="C133" s="66"/>
      <c r="D133" s="65"/>
      <c r="E133" s="109"/>
      <c r="F133" s="65"/>
      <c r="G133" s="65"/>
      <c r="H133" s="65"/>
      <c r="I133" s="65"/>
      <c r="J133" s="62"/>
      <c r="K133" s="62"/>
    </row>
    <row r="134" spans="1:11" ht="12.75">
      <c r="A134" s="65"/>
      <c r="B134" s="66"/>
      <c r="C134" s="66"/>
      <c r="D134" s="65"/>
      <c r="E134" s="109"/>
      <c r="F134" s="65"/>
      <c r="G134" s="65"/>
      <c r="H134" s="65"/>
      <c r="I134" s="65"/>
      <c r="J134" s="62"/>
      <c r="K134" s="62"/>
    </row>
    <row r="135" spans="1:11" ht="12.75">
      <c r="A135" s="65"/>
      <c r="B135" s="66"/>
      <c r="C135" s="66"/>
      <c r="D135" s="65"/>
      <c r="E135" s="109"/>
      <c r="F135" s="65"/>
      <c r="G135" s="65"/>
      <c r="H135" s="65"/>
      <c r="I135" s="65"/>
      <c r="J135" s="62"/>
      <c r="K135" s="62"/>
    </row>
    <row r="136" spans="1:11" ht="12.75">
      <c r="A136" s="65"/>
      <c r="B136" s="66"/>
      <c r="C136" s="66"/>
      <c r="D136" s="65"/>
      <c r="E136" s="109"/>
      <c r="F136" s="65"/>
      <c r="G136" s="65"/>
      <c r="H136" s="65"/>
      <c r="I136" s="65"/>
      <c r="J136" s="62"/>
      <c r="K136" s="62"/>
    </row>
    <row r="137" spans="1:11" ht="12.75">
      <c r="A137" s="65"/>
      <c r="B137" s="66"/>
      <c r="C137" s="66"/>
      <c r="D137" s="65"/>
      <c r="E137" s="109"/>
      <c r="F137" s="65"/>
      <c r="G137" s="65"/>
      <c r="H137" s="65"/>
      <c r="I137" s="65"/>
      <c r="J137" s="62"/>
      <c r="K137" s="62"/>
    </row>
    <row r="138" spans="1:11" ht="12.75">
      <c r="A138" s="65"/>
      <c r="B138" s="66"/>
      <c r="C138" s="66"/>
      <c r="D138" s="65"/>
      <c r="E138" s="109"/>
      <c r="F138" s="65"/>
      <c r="G138" s="65"/>
      <c r="H138" s="65"/>
      <c r="I138" s="65"/>
      <c r="J138" s="62"/>
      <c r="K138" s="62"/>
    </row>
    <row r="139" spans="1:11" ht="12.75">
      <c r="A139" s="65"/>
      <c r="B139" s="66"/>
      <c r="C139" s="66"/>
      <c r="D139" s="65"/>
      <c r="E139" s="109"/>
      <c r="F139" s="65"/>
      <c r="G139" s="65"/>
      <c r="H139" s="65"/>
      <c r="I139" s="65"/>
      <c r="J139" s="62"/>
      <c r="K139" s="62"/>
    </row>
    <row r="140" spans="1:11" ht="12.75">
      <c r="A140" s="65"/>
      <c r="B140" s="66"/>
      <c r="C140" s="66"/>
      <c r="D140" s="65"/>
      <c r="E140" s="109"/>
      <c r="F140" s="65"/>
      <c r="G140" s="65"/>
      <c r="H140" s="65"/>
      <c r="I140" s="65"/>
      <c r="J140" s="62"/>
      <c r="K140" s="62"/>
    </row>
    <row r="141" spans="1:11" ht="12.75">
      <c r="A141" s="65"/>
      <c r="B141" s="66"/>
      <c r="C141" s="66"/>
      <c r="D141" s="65"/>
      <c r="E141" s="109"/>
      <c r="F141" s="65"/>
      <c r="G141" s="65"/>
      <c r="H141" s="65"/>
      <c r="I141" s="65"/>
      <c r="J141" s="62"/>
      <c r="K141" s="62"/>
    </row>
    <row r="142" spans="1:11" ht="12.75">
      <c r="A142" s="65"/>
      <c r="B142" s="66"/>
      <c r="C142" s="66"/>
      <c r="D142" s="65"/>
      <c r="E142" s="109"/>
      <c r="F142" s="65"/>
      <c r="G142" s="65"/>
      <c r="H142" s="65"/>
      <c r="I142" s="65"/>
      <c r="J142" s="62"/>
      <c r="K142" s="62"/>
    </row>
    <row r="143" spans="1:11" ht="12.75">
      <c r="A143" s="65"/>
      <c r="B143" s="66"/>
      <c r="C143" s="66"/>
      <c r="D143" s="65"/>
      <c r="E143" s="109"/>
      <c r="F143" s="65"/>
      <c r="G143" s="65"/>
      <c r="H143" s="65"/>
      <c r="I143" s="65"/>
      <c r="J143" s="62"/>
      <c r="K143" s="62"/>
    </row>
    <row r="144" spans="1:11" ht="12.75">
      <c r="A144" s="65"/>
      <c r="B144" s="66"/>
      <c r="C144" s="66"/>
      <c r="D144" s="65"/>
      <c r="E144" s="109"/>
      <c r="F144" s="65"/>
      <c r="G144" s="65"/>
      <c r="H144" s="65"/>
      <c r="I144" s="65"/>
      <c r="J144" s="62"/>
      <c r="K144" s="62"/>
    </row>
    <row r="145" spans="1:11" ht="12.75">
      <c r="A145" s="65"/>
      <c r="B145" s="66"/>
      <c r="C145" s="66"/>
      <c r="D145" s="65"/>
      <c r="E145" s="109"/>
      <c r="F145" s="65"/>
      <c r="G145" s="65"/>
      <c r="H145" s="65"/>
      <c r="I145" s="65"/>
      <c r="J145" s="62"/>
      <c r="K145" s="62"/>
    </row>
    <row r="146" spans="1:11" ht="12.75">
      <c r="A146" s="65"/>
      <c r="B146" s="66"/>
      <c r="C146" s="66"/>
      <c r="D146" s="65"/>
      <c r="E146" s="109"/>
      <c r="F146" s="65"/>
      <c r="G146" s="65"/>
      <c r="H146" s="65"/>
      <c r="I146" s="65"/>
      <c r="J146" s="62"/>
      <c r="K146" s="62"/>
    </row>
    <row r="147" spans="1:11" ht="12.75">
      <c r="A147" s="65"/>
      <c r="B147" s="66"/>
      <c r="C147" s="66"/>
      <c r="D147" s="65"/>
      <c r="E147" s="109"/>
      <c r="F147" s="65"/>
      <c r="G147" s="65"/>
      <c r="H147" s="65"/>
      <c r="I147" s="65"/>
      <c r="J147" s="62"/>
      <c r="K147" s="62"/>
    </row>
    <row r="148" spans="1:11" ht="12.75">
      <c r="A148" s="65"/>
      <c r="B148" s="66"/>
      <c r="C148" s="66"/>
      <c r="D148" s="65"/>
      <c r="E148" s="109"/>
      <c r="F148" s="65"/>
      <c r="G148" s="65"/>
      <c r="H148" s="65"/>
      <c r="I148" s="65"/>
      <c r="J148" s="62"/>
      <c r="K148" s="62"/>
    </row>
    <row r="149" spans="1:11" ht="12.75">
      <c r="A149" s="65"/>
      <c r="B149" s="66"/>
      <c r="C149" s="66"/>
      <c r="D149" s="65"/>
      <c r="E149" s="109"/>
      <c r="F149" s="65"/>
      <c r="G149" s="65"/>
      <c r="H149" s="65"/>
      <c r="I149" s="65"/>
      <c r="J149" s="62"/>
      <c r="K149" s="62"/>
    </row>
    <row r="150" spans="1:11" ht="12.75">
      <c r="A150" s="65"/>
      <c r="B150" s="66"/>
      <c r="C150" s="66"/>
      <c r="D150" s="65"/>
      <c r="E150" s="109"/>
      <c r="F150" s="65"/>
      <c r="G150" s="65"/>
      <c r="H150" s="65"/>
      <c r="I150" s="65"/>
      <c r="J150" s="62"/>
      <c r="K150" s="62"/>
    </row>
    <row r="151" spans="1:11" ht="12.75">
      <c r="A151" s="65"/>
      <c r="B151" s="66"/>
      <c r="C151" s="66"/>
      <c r="D151" s="65"/>
      <c r="E151" s="109"/>
      <c r="F151" s="65"/>
      <c r="G151" s="65"/>
      <c r="H151" s="65"/>
      <c r="I151" s="65"/>
      <c r="J151" s="62"/>
      <c r="K151" s="62"/>
    </row>
    <row r="152" spans="1:11" ht="12.75">
      <c r="A152" s="65"/>
      <c r="B152" s="66"/>
      <c r="C152" s="66"/>
      <c r="D152" s="65"/>
      <c r="E152" s="109"/>
      <c r="F152" s="65"/>
      <c r="G152" s="65"/>
      <c r="H152" s="65"/>
      <c r="I152" s="65"/>
      <c r="J152" s="62"/>
      <c r="K152" s="62"/>
    </row>
    <row r="153" spans="1:11" ht="12.75">
      <c r="A153" s="65"/>
      <c r="B153" s="66"/>
      <c r="C153" s="66"/>
      <c r="D153" s="65"/>
      <c r="E153" s="109"/>
      <c r="F153" s="65"/>
      <c r="G153" s="65"/>
      <c r="H153" s="65"/>
      <c r="I153" s="65"/>
      <c r="J153" s="62"/>
      <c r="K153" s="62"/>
    </row>
    <row r="154" spans="1:11" ht="12.75">
      <c r="A154" s="65"/>
      <c r="B154" s="66"/>
      <c r="C154" s="66"/>
      <c r="D154" s="65"/>
      <c r="E154" s="109"/>
      <c r="F154" s="65"/>
      <c r="G154" s="65"/>
      <c r="H154" s="65"/>
      <c r="I154" s="65"/>
      <c r="J154" s="62"/>
      <c r="K154" s="62"/>
    </row>
    <row r="155" spans="1:11" ht="12.75">
      <c r="A155" s="65"/>
      <c r="B155" s="66"/>
      <c r="C155" s="66"/>
      <c r="D155" s="65"/>
      <c r="E155" s="109"/>
      <c r="F155" s="65"/>
      <c r="G155" s="65"/>
      <c r="H155" s="65"/>
      <c r="I155" s="65"/>
      <c r="J155" s="62"/>
      <c r="K155" s="62"/>
    </row>
    <row r="156" spans="1:11" ht="12.75">
      <c r="A156" s="65"/>
      <c r="B156" s="66"/>
      <c r="C156" s="66"/>
      <c r="D156" s="65"/>
      <c r="E156" s="109"/>
      <c r="F156" s="65"/>
      <c r="G156" s="65"/>
      <c r="H156" s="65"/>
      <c r="I156" s="65"/>
      <c r="J156" s="62"/>
      <c r="K156" s="62"/>
    </row>
    <row r="157" spans="1:11" ht="12.75">
      <c r="A157" s="65"/>
      <c r="B157" s="66"/>
      <c r="C157" s="66"/>
      <c r="D157" s="65"/>
      <c r="E157" s="109"/>
      <c r="F157" s="65"/>
      <c r="G157" s="65"/>
      <c r="H157" s="65"/>
      <c r="I157" s="65"/>
      <c r="J157" s="62"/>
      <c r="K157" s="62"/>
    </row>
    <row r="158" spans="1:11" ht="12.75">
      <c r="A158" s="65"/>
      <c r="B158" s="66"/>
      <c r="C158" s="66"/>
      <c r="D158" s="65"/>
      <c r="E158" s="109"/>
      <c r="F158" s="65"/>
      <c r="G158" s="65"/>
      <c r="H158" s="65"/>
      <c r="I158" s="65"/>
      <c r="J158" s="62"/>
      <c r="K158" s="62"/>
    </row>
    <row r="159" spans="1:11" ht="12.75">
      <c r="A159" s="65"/>
      <c r="B159" s="66"/>
      <c r="C159" s="66"/>
      <c r="D159" s="65"/>
      <c r="E159" s="109"/>
      <c r="F159" s="65"/>
      <c r="G159" s="65"/>
      <c r="H159" s="65"/>
      <c r="I159" s="65"/>
      <c r="J159" s="62"/>
      <c r="K159" s="62"/>
    </row>
    <row r="160" spans="1:11" ht="12.75">
      <c r="A160" s="65"/>
      <c r="B160" s="66"/>
      <c r="C160" s="66"/>
      <c r="D160" s="65"/>
      <c r="E160" s="109"/>
      <c r="F160" s="65"/>
      <c r="G160" s="65"/>
      <c r="H160" s="65"/>
      <c r="I160" s="65"/>
      <c r="J160" s="62"/>
      <c r="K160" s="62"/>
    </row>
    <row r="161" spans="1:11" ht="12.75">
      <c r="A161" s="65"/>
      <c r="B161" s="66"/>
      <c r="C161" s="66"/>
      <c r="D161" s="65"/>
      <c r="E161" s="109"/>
      <c r="F161" s="65"/>
      <c r="G161" s="65"/>
      <c r="H161" s="65"/>
      <c r="I161" s="65"/>
      <c r="J161" s="62"/>
      <c r="K161" s="62"/>
    </row>
    <row r="162" spans="1:11" ht="12.75">
      <c r="A162" s="65"/>
      <c r="B162" s="66"/>
      <c r="C162" s="66"/>
      <c r="D162" s="65"/>
      <c r="E162" s="109"/>
      <c r="F162" s="65"/>
      <c r="G162" s="65"/>
      <c r="H162" s="65"/>
      <c r="I162" s="65"/>
      <c r="J162" s="62"/>
      <c r="K162" s="62"/>
    </row>
    <row r="163" spans="1:11" ht="12.75">
      <c r="A163" s="65"/>
      <c r="B163" s="66"/>
      <c r="C163" s="66"/>
      <c r="D163" s="65"/>
      <c r="E163" s="109"/>
      <c r="F163" s="65"/>
      <c r="G163" s="65"/>
      <c r="H163" s="65"/>
      <c r="I163" s="65"/>
      <c r="J163" s="62"/>
      <c r="K163" s="62"/>
    </row>
    <row r="164" spans="1:11" ht="12.75">
      <c r="A164" s="65"/>
      <c r="B164" s="66"/>
      <c r="C164" s="66"/>
      <c r="D164" s="65"/>
      <c r="E164" s="109"/>
      <c r="F164" s="65"/>
      <c r="G164" s="65"/>
      <c r="H164" s="65"/>
      <c r="I164" s="65"/>
      <c r="J164" s="62"/>
      <c r="K164" s="62"/>
    </row>
    <row r="165" spans="1:11" ht="12.75">
      <c r="A165" s="65"/>
      <c r="B165" s="66"/>
      <c r="C165" s="66"/>
      <c r="D165" s="65"/>
      <c r="E165" s="109"/>
      <c r="F165" s="65"/>
      <c r="G165" s="65"/>
      <c r="H165" s="65"/>
      <c r="I165" s="65"/>
      <c r="J165" s="62"/>
      <c r="K165" s="62"/>
    </row>
    <row r="166" spans="1:11" ht="12.75">
      <c r="A166" s="65"/>
      <c r="B166" s="66"/>
      <c r="C166" s="66"/>
      <c r="D166" s="65"/>
      <c r="E166" s="109"/>
      <c r="F166" s="65"/>
      <c r="G166" s="65"/>
      <c r="H166" s="65"/>
      <c r="I166" s="65"/>
      <c r="J166" s="62"/>
      <c r="K166" s="62"/>
    </row>
    <row r="167" spans="1:11" ht="12.75">
      <c r="A167" s="65"/>
      <c r="B167" s="66"/>
      <c r="C167" s="66"/>
      <c r="D167" s="65"/>
      <c r="E167" s="109"/>
      <c r="F167" s="65"/>
      <c r="G167" s="65"/>
      <c r="H167" s="65"/>
      <c r="I167" s="65"/>
      <c r="J167" s="62"/>
      <c r="K167" s="62"/>
    </row>
    <row r="168" spans="1:11" ht="12.75">
      <c r="A168" s="65"/>
      <c r="B168" s="66"/>
      <c r="C168" s="66"/>
      <c r="D168" s="65"/>
      <c r="E168" s="109"/>
      <c r="F168" s="65"/>
      <c r="G168" s="65"/>
      <c r="H168" s="65"/>
      <c r="I168" s="65"/>
      <c r="J168" s="62"/>
      <c r="K168" s="62"/>
    </row>
    <row r="169" spans="1:11" ht="12.75">
      <c r="A169" s="65"/>
      <c r="B169" s="66"/>
      <c r="C169" s="66"/>
      <c r="D169" s="65"/>
      <c r="E169" s="109"/>
      <c r="F169" s="65"/>
      <c r="G169" s="65"/>
      <c r="H169" s="65"/>
      <c r="I169" s="65"/>
      <c r="J169" s="62"/>
      <c r="K169" s="62"/>
    </row>
    <row r="170" spans="1:11" ht="12.75">
      <c r="A170" s="65"/>
      <c r="B170" s="66"/>
      <c r="C170" s="66"/>
      <c r="D170" s="65"/>
      <c r="E170" s="109"/>
      <c r="F170" s="65"/>
      <c r="G170" s="65"/>
      <c r="H170" s="65"/>
      <c r="I170" s="65"/>
      <c r="J170" s="62"/>
      <c r="K170" s="62"/>
    </row>
    <row r="171" spans="1:11" ht="12.75">
      <c r="A171" s="65"/>
      <c r="B171" s="66"/>
      <c r="C171" s="66"/>
      <c r="D171" s="65"/>
      <c r="E171" s="109"/>
      <c r="F171" s="65"/>
      <c r="G171" s="65"/>
      <c r="H171" s="65"/>
      <c r="I171" s="65"/>
      <c r="J171" s="62"/>
      <c r="K171" s="62"/>
    </row>
    <row r="172" spans="1:11" ht="12.75">
      <c r="A172" s="65"/>
      <c r="B172" s="66"/>
      <c r="C172" s="66"/>
      <c r="D172" s="65"/>
      <c r="E172" s="109"/>
      <c r="F172" s="65"/>
      <c r="G172" s="65"/>
      <c r="H172" s="65"/>
      <c r="I172" s="65"/>
      <c r="J172" s="62"/>
      <c r="K172" s="62"/>
    </row>
    <row r="173" spans="1:11" ht="12.75">
      <c r="A173" s="65"/>
      <c r="B173" s="66"/>
      <c r="C173" s="66"/>
      <c r="D173" s="65"/>
      <c r="E173" s="109"/>
      <c r="F173" s="65"/>
      <c r="G173" s="65"/>
      <c r="H173" s="65"/>
      <c r="I173" s="65"/>
      <c r="J173" s="62"/>
      <c r="K173" s="62"/>
    </row>
    <row r="174" spans="1:11" ht="12.75">
      <c r="A174" s="65"/>
      <c r="B174" s="66"/>
      <c r="C174" s="66"/>
      <c r="D174" s="65"/>
      <c r="E174" s="109"/>
      <c r="F174" s="65"/>
      <c r="G174" s="65"/>
      <c r="H174" s="65"/>
      <c r="I174" s="65"/>
      <c r="J174" s="62"/>
      <c r="K174" s="62"/>
    </row>
    <row r="175" spans="1:11" ht="12.75">
      <c r="A175" s="65"/>
      <c r="B175" s="66"/>
      <c r="C175" s="66"/>
      <c r="D175" s="65"/>
      <c r="E175" s="109"/>
      <c r="F175" s="65"/>
      <c r="G175" s="65"/>
      <c r="H175" s="65"/>
      <c r="I175" s="65"/>
      <c r="J175" s="62"/>
      <c r="K175" s="62"/>
    </row>
    <row r="176" spans="1:11" ht="12.75">
      <c r="A176" s="65"/>
      <c r="B176" s="66"/>
      <c r="C176" s="66"/>
      <c r="D176" s="65"/>
      <c r="E176" s="109"/>
      <c r="F176" s="65"/>
      <c r="G176" s="65"/>
      <c r="H176" s="65"/>
      <c r="I176" s="65"/>
      <c r="J176" s="62"/>
      <c r="K176" s="62"/>
    </row>
    <row r="177" spans="1:11" ht="12.75">
      <c r="A177" s="65"/>
      <c r="B177" s="66"/>
      <c r="C177" s="66"/>
      <c r="D177" s="65"/>
      <c r="E177" s="109"/>
      <c r="F177" s="65"/>
      <c r="G177" s="65"/>
      <c r="H177" s="65"/>
      <c r="I177" s="65"/>
      <c r="J177" s="62"/>
      <c r="K177" s="62"/>
    </row>
    <row r="178" spans="1:11" ht="12.75">
      <c r="A178" s="65"/>
      <c r="B178" s="66"/>
      <c r="C178" s="66"/>
      <c r="D178" s="65"/>
      <c r="E178" s="109"/>
      <c r="F178" s="65"/>
      <c r="G178" s="65"/>
      <c r="H178" s="65"/>
      <c r="I178" s="65"/>
      <c r="J178" s="62"/>
      <c r="K178" s="62"/>
    </row>
    <row r="179" spans="1:11" ht="12.75">
      <c r="A179" s="65"/>
      <c r="B179" s="66"/>
      <c r="C179" s="66"/>
      <c r="D179" s="65"/>
      <c r="E179" s="109"/>
      <c r="F179" s="65"/>
      <c r="G179" s="65"/>
      <c r="H179" s="65"/>
      <c r="I179" s="65"/>
      <c r="J179" s="62"/>
      <c r="K179" s="62"/>
    </row>
  </sheetData>
  <sheetProtection password="952F" sheet="1"/>
  <mergeCells count="2">
    <mergeCell ref="A1:C1"/>
    <mergeCell ref="B6:J6"/>
  </mergeCells>
  <printOptions/>
  <pageMargins left="0.3937007874015748" right="0.1968503937007874" top="0.3937007874015748" bottom="0.4724409448818898" header="0" footer="0.2755905511811024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P286"/>
  <sheetViews>
    <sheetView zoomScalePageLayoutView="0" workbookViewId="0" topLeftCell="A1">
      <selection activeCell="A6" sqref="A6:J11"/>
    </sheetView>
  </sheetViews>
  <sheetFormatPr defaultColWidth="9.140625" defaultRowHeight="15"/>
  <cols>
    <col min="1" max="1" width="4.7109375" style="12" customWidth="1"/>
    <col min="2" max="2" width="22.7109375" style="20" customWidth="1"/>
    <col min="3" max="3" width="36.7109375" style="20" customWidth="1"/>
    <col min="4" max="4" width="28.7109375" style="12" customWidth="1"/>
    <col min="5" max="5" width="8.7109375" style="12" customWidth="1"/>
    <col min="6" max="6" width="5.7109375" style="12" customWidth="1"/>
    <col min="7" max="7" width="8.7109375" style="12" customWidth="1"/>
    <col min="8" max="8" width="6.7109375" style="12" customWidth="1"/>
    <col min="9" max="9" width="9.7109375" style="12" customWidth="1"/>
    <col min="10" max="10" width="8.7109375" style="21" customWidth="1"/>
    <col min="11" max="15" width="9.140625" style="9" customWidth="1"/>
    <col min="16" max="16" width="18.7109375" style="9" hidden="1" customWidth="1"/>
    <col min="17" max="17" width="17.421875" style="9" customWidth="1"/>
    <col min="18" max="16384" width="9.140625" style="9" customWidth="1"/>
  </cols>
  <sheetData>
    <row r="1" spans="1:10" ht="12.75">
      <c r="A1" s="185" t="str">
        <f>'Date initiale'!B13</f>
        <v>Inginerie energetică</v>
      </c>
      <c r="B1" s="185"/>
      <c r="C1" s="185"/>
      <c r="D1" s="27"/>
      <c r="E1" s="9"/>
      <c r="F1" s="9"/>
      <c r="G1" s="9"/>
      <c r="H1" s="9"/>
      <c r="I1" s="9"/>
      <c r="J1" s="9"/>
    </row>
    <row r="2" spans="1:10" ht="12.75">
      <c r="A2" s="1" t="str">
        <f>'Date initiale'!B15</f>
        <v>Facultatea de Electrotehnică şi Electronergetică</v>
      </c>
      <c r="B2" s="1"/>
      <c r="C2" s="1"/>
      <c r="D2" s="27"/>
      <c r="E2" s="9"/>
      <c r="F2" s="9"/>
      <c r="G2" s="9"/>
      <c r="H2" s="9"/>
      <c r="I2" s="9"/>
      <c r="J2" s="9"/>
    </row>
    <row r="3" spans="1:10" ht="12.75">
      <c r="A3" s="1" t="str">
        <f>'Date initiale'!B16</f>
        <v>Departamentul de Electroenegetică</v>
      </c>
      <c r="B3" s="1"/>
      <c r="C3" s="1"/>
      <c r="D3" s="27"/>
      <c r="E3" s="9"/>
      <c r="F3" s="9"/>
      <c r="G3" s="9"/>
      <c r="H3" s="9"/>
      <c r="I3" s="9"/>
      <c r="J3" s="9"/>
    </row>
    <row r="4" spans="1:10" ht="12.75">
      <c r="A4" s="9"/>
      <c r="B4" s="9"/>
      <c r="C4" s="9"/>
      <c r="D4" s="27"/>
      <c r="E4" s="9"/>
      <c r="F4" s="9"/>
      <c r="G4" s="9"/>
      <c r="H4" s="9"/>
      <c r="I4" s="9"/>
      <c r="J4" s="9"/>
    </row>
    <row r="5" spans="1:10" ht="12.75">
      <c r="A5" s="9"/>
      <c r="B5" s="9"/>
      <c r="C5" s="9"/>
      <c r="D5" s="27"/>
      <c r="E5" s="9"/>
      <c r="F5" s="9"/>
      <c r="G5" s="9"/>
      <c r="H5" s="9"/>
      <c r="I5" s="9"/>
      <c r="J5" s="9"/>
    </row>
    <row r="6" spans="1:10" ht="12.75">
      <c r="A6" s="9"/>
      <c r="B6" s="186" t="s">
        <v>161</v>
      </c>
      <c r="C6" s="186"/>
      <c r="D6" s="186"/>
      <c r="E6" s="186"/>
      <c r="F6" s="186"/>
      <c r="G6" s="186"/>
      <c r="H6" s="186"/>
      <c r="I6" s="186"/>
      <c r="J6" s="186"/>
    </row>
    <row r="7" spans="1:10" ht="12.75">
      <c r="A7" s="9"/>
      <c r="B7" s="9"/>
      <c r="C7" s="9"/>
      <c r="D7" s="27"/>
      <c r="E7" s="9"/>
      <c r="F7" s="9"/>
      <c r="G7" s="9"/>
      <c r="H7" s="9"/>
      <c r="I7" s="9"/>
      <c r="J7" s="9"/>
    </row>
    <row r="8" spans="1:16" s="19" customFormat="1" ht="25.5">
      <c r="A8" s="2" t="s">
        <v>144</v>
      </c>
      <c r="B8" s="2" t="s">
        <v>49</v>
      </c>
      <c r="C8" s="2" t="s">
        <v>58</v>
      </c>
      <c r="D8" s="2" t="s">
        <v>59</v>
      </c>
      <c r="E8" s="2" t="s">
        <v>60</v>
      </c>
      <c r="F8" s="2" t="s">
        <v>53</v>
      </c>
      <c r="G8" s="2" t="s">
        <v>4</v>
      </c>
      <c r="H8" s="2" t="s">
        <v>3</v>
      </c>
      <c r="I8" s="2" t="s">
        <v>23</v>
      </c>
      <c r="J8" s="2" t="s">
        <v>148</v>
      </c>
      <c r="P8" s="19" t="s">
        <v>255</v>
      </c>
    </row>
    <row r="9" spans="1:10" ht="12.75">
      <c r="A9" s="8"/>
      <c r="B9" s="6"/>
      <c r="C9" s="6"/>
      <c r="D9" s="46"/>
      <c r="E9" s="6"/>
      <c r="F9" s="6"/>
      <c r="G9" s="6"/>
      <c r="H9" s="6"/>
      <c r="I9" s="6"/>
      <c r="J9" s="37">
        <f>SUM(J10:J59)</f>
        <v>20</v>
      </c>
    </row>
    <row r="10" spans="1:16" ht="63">
      <c r="A10" s="57">
        <v>1</v>
      </c>
      <c r="B10" s="150" t="s">
        <v>403</v>
      </c>
      <c r="C10" s="150" t="s">
        <v>404</v>
      </c>
      <c r="D10" s="157" t="s">
        <v>405</v>
      </c>
      <c r="E10" s="60" t="s">
        <v>406</v>
      </c>
      <c r="F10" s="60">
        <v>2012</v>
      </c>
      <c r="G10" s="59" t="s">
        <v>200</v>
      </c>
      <c r="H10" s="59" t="s">
        <v>407</v>
      </c>
      <c r="I10" s="59" t="s">
        <v>19</v>
      </c>
      <c r="J10" s="61">
        <f>IF(OR(B10="")=FALSE,IF(P10="OK",20/(((LEN(B10)-LEN(SUBSTITUTE(B10,",","")))+1)),""),"")</f>
        <v>10</v>
      </c>
      <c r="K10" s="69"/>
      <c r="P10" s="27" t="str">
        <f>IF(F10="","NOK",IF(VLOOKUP(I10,BDI!$B$5:$B$44,1,FALSE)=I10,"OK",""))</f>
        <v>OK</v>
      </c>
    </row>
    <row r="11" spans="1:16" ht="25.5">
      <c r="A11" s="57">
        <f>A10+1</f>
        <v>2</v>
      </c>
      <c r="B11" s="67" t="s">
        <v>706</v>
      </c>
      <c r="C11" s="68" t="s">
        <v>707</v>
      </c>
      <c r="D11" s="76" t="s">
        <v>705</v>
      </c>
      <c r="E11" s="59" t="s">
        <v>708</v>
      </c>
      <c r="F11" s="60">
        <v>2009</v>
      </c>
      <c r="G11" s="59" t="s">
        <v>709</v>
      </c>
      <c r="H11" s="59" t="s">
        <v>710</v>
      </c>
      <c r="I11" s="59" t="s">
        <v>19</v>
      </c>
      <c r="J11" s="61">
        <f aca="true" t="shared" si="0" ref="J11:J59">IF(OR(B11="")=FALSE,IF(P11="OK",20/(((LEN(B11)-LEN(SUBSTITUTE(B11,",","")))+1)),""),"")</f>
        <v>10</v>
      </c>
      <c r="K11" s="69"/>
      <c r="P11" s="27" t="str">
        <f>IF(F11="","NOK",IF(VLOOKUP(I11,BDI!$B$5:$B$44,1,FALSE)=I11,"OK",""))</f>
        <v>OK</v>
      </c>
    </row>
    <row r="12" spans="1:16" ht="12.75">
      <c r="A12" s="57">
        <f aca="true" t="shared" si="1" ref="A12:A59">A11+1</f>
        <v>3</v>
      </c>
      <c r="B12" s="67"/>
      <c r="C12" s="68"/>
      <c r="D12" s="76"/>
      <c r="E12" s="59"/>
      <c r="F12" s="60"/>
      <c r="G12" s="59"/>
      <c r="H12" s="59"/>
      <c r="I12" s="59"/>
      <c r="J12" s="61">
        <f t="shared" si="0"/>
      </c>
      <c r="K12" s="69"/>
      <c r="P12" s="27" t="str">
        <f>IF(F12="","NOK",IF(VLOOKUP(I12,BDI!$B$5:$B$44,1,FALSE)=I12,"OK",""))</f>
        <v>NOK</v>
      </c>
    </row>
    <row r="13" spans="1:16" ht="12.75">
      <c r="A13" s="57">
        <f t="shared" si="1"/>
        <v>4</v>
      </c>
      <c r="B13" s="67"/>
      <c r="C13" s="68"/>
      <c r="D13" s="76"/>
      <c r="E13" s="59"/>
      <c r="F13" s="60"/>
      <c r="G13" s="59"/>
      <c r="H13" s="59"/>
      <c r="I13" s="59"/>
      <c r="J13" s="61">
        <f t="shared" si="0"/>
      </c>
      <c r="K13" s="69"/>
      <c r="P13" s="27" t="str">
        <f>IF(F13="","NOK",IF(VLOOKUP(I13,BDI!$B$5:$B$44,1,FALSE)=I13,"OK",""))</f>
        <v>NOK</v>
      </c>
    </row>
    <row r="14" spans="1:16" ht="12.75">
      <c r="A14" s="57">
        <f t="shared" si="1"/>
        <v>5</v>
      </c>
      <c r="B14" s="67"/>
      <c r="C14" s="68"/>
      <c r="D14" s="76"/>
      <c r="E14" s="59"/>
      <c r="F14" s="60"/>
      <c r="G14" s="59"/>
      <c r="H14" s="59"/>
      <c r="I14" s="59"/>
      <c r="J14" s="61">
        <f t="shared" si="0"/>
      </c>
      <c r="K14" s="69"/>
      <c r="P14" s="27" t="str">
        <f>IF(F14="","NOK",IF(VLOOKUP(I14,BDI!$B$5:$B$44,1,FALSE)=I14,"OK",""))</f>
        <v>NOK</v>
      </c>
    </row>
    <row r="15" spans="1:16" ht="12.75">
      <c r="A15" s="57">
        <f t="shared" si="1"/>
        <v>6</v>
      </c>
      <c r="B15" s="67"/>
      <c r="C15" s="68"/>
      <c r="D15" s="76"/>
      <c r="E15" s="60"/>
      <c r="F15" s="60"/>
      <c r="G15" s="58"/>
      <c r="H15" s="59"/>
      <c r="I15" s="59"/>
      <c r="J15" s="61">
        <f t="shared" si="0"/>
      </c>
      <c r="K15" s="69"/>
      <c r="P15" s="27" t="str">
        <f>IF(F15="","NOK",IF(VLOOKUP(I15,BDI!$B$5:$B$44,1,FALSE)=I15,"OK",""))</f>
        <v>NOK</v>
      </c>
    </row>
    <row r="16" spans="1:16" ht="12.75">
      <c r="A16" s="57">
        <f t="shared" si="1"/>
        <v>7</v>
      </c>
      <c r="B16" s="67"/>
      <c r="C16" s="68"/>
      <c r="D16" s="76"/>
      <c r="E16" s="60"/>
      <c r="F16" s="60"/>
      <c r="G16" s="58"/>
      <c r="H16" s="59"/>
      <c r="I16" s="59"/>
      <c r="J16" s="61">
        <f t="shared" si="0"/>
      </c>
      <c r="K16" s="69"/>
      <c r="P16" s="27" t="str">
        <f>IF(F16="","NOK",IF(VLOOKUP(I16,BDI!$B$5:$B$44,1,FALSE)=I16,"OK",""))</f>
        <v>NOK</v>
      </c>
    </row>
    <row r="17" spans="1:16" ht="12.75">
      <c r="A17" s="57">
        <f t="shared" si="1"/>
        <v>8</v>
      </c>
      <c r="B17" s="67"/>
      <c r="C17" s="68"/>
      <c r="D17" s="76"/>
      <c r="E17" s="60"/>
      <c r="F17" s="60"/>
      <c r="G17" s="58"/>
      <c r="H17" s="59"/>
      <c r="I17" s="59"/>
      <c r="J17" s="61">
        <f t="shared" si="0"/>
      </c>
      <c r="K17" s="69"/>
      <c r="P17" s="27" t="str">
        <f>IF(F17="","NOK",IF(VLOOKUP(I17,BDI!$B$5:$B$44,1,FALSE)=I17,"OK",""))</f>
        <v>NOK</v>
      </c>
    </row>
    <row r="18" spans="1:16" ht="12.75">
      <c r="A18" s="57">
        <f t="shared" si="1"/>
        <v>9</v>
      </c>
      <c r="B18" s="67"/>
      <c r="C18" s="68"/>
      <c r="D18" s="76"/>
      <c r="E18" s="60"/>
      <c r="F18" s="60"/>
      <c r="G18" s="58"/>
      <c r="H18" s="59"/>
      <c r="I18" s="59"/>
      <c r="J18" s="61">
        <f t="shared" si="0"/>
      </c>
      <c r="K18" s="69"/>
      <c r="P18" s="27" t="str">
        <f>IF(F18="","NOK",IF(VLOOKUP(I18,BDI!$B$5:$B$44,1,FALSE)=I18,"OK",""))</f>
        <v>NOK</v>
      </c>
    </row>
    <row r="19" spans="1:16" ht="12.75">
      <c r="A19" s="57">
        <f t="shared" si="1"/>
        <v>10</v>
      </c>
      <c r="B19" s="67"/>
      <c r="C19" s="68"/>
      <c r="D19" s="76"/>
      <c r="E19" s="60"/>
      <c r="F19" s="60"/>
      <c r="G19" s="58"/>
      <c r="H19" s="59"/>
      <c r="I19" s="59"/>
      <c r="J19" s="61">
        <f t="shared" si="0"/>
      </c>
      <c r="K19" s="69"/>
      <c r="P19" s="27" t="str">
        <f>IF(F19="","NOK",IF(VLOOKUP(I19,BDI!$B$5:$B$44,1,FALSE)=I19,"OK",""))</f>
        <v>NOK</v>
      </c>
    </row>
    <row r="20" spans="1:16" ht="12.75">
      <c r="A20" s="57">
        <f t="shared" si="1"/>
        <v>11</v>
      </c>
      <c r="B20" s="67"/>
      <c r="C20" s="68"/>
      <c r="D20" s="76"/>
      <c r="E20" s="60"/>
      <c r="F20" s="60"/>
      <c r="G20" s="58"/>
      <c r="H20" s="59"/>
      <c r="I20" s="59"/>
      <c r="J20" s="61">
        <f t="shared" si="0"/>
      </c>
      <c r="K20" s="69"/>
      <c r="P20" s="27" t="str">
        <f>IF(F20="","NOK",IF(VLOOKUP(I20,BDI!$B$5:$B$44,1,FALSE)=I20,"OK",""))</f>
        <v>NOK</v>
      </c>
    </row>
    <row r="21" spans="1:16" ht="12.75">
      <c r="A21" s="57">
        <f t="shared" si="1"/>
        <v>12</v>
      </c>
      <c r="B21" s="67"/>
      <c r="C21" s="68"/>
      <c r="D21" s="76"/>
      <c r="E21" s="60"/>
      <c r="F21" s="60"/>
      <c r="G21" s="58"/>
      <c r="H21" s="59"/>
      <c r="I21" s="59"/>
      <c r="J21" s="61">
        <f t="shared" si="0"/>
      </c>
      <c r="K21" s="69"/>
      <c r="P21" s="27" t="str">
        <f>IF(F21="","NOK",IF(VLOOKUP(I21,BDI!$B$5:$B$44,1,FALSE)=I21,"OK",""))</f>
        <v>NOK</v>
      </c>
    </row>
    <row r="22" spans="1:16" ht="12.75">
      <c r="A22" s="57">
        <f t="shared" si="1"/>
        <v>13</v>
      </c>
      <c r="B22" s="67"/>
      <c r="C22" s="68"/>
      <c r="D22" s="76"/>
      <c r="E22" s="60"/>
      <c r="F22" s="60"/>
      <c r="G22" s="59"/>
      <c r="H22" s="59"/>
      <c r="I22" s="59"/>
      <c r="J22" s="61">
        <f t="shared" si="0"/>
      </c>
      <c r="K22" s="69"/>
      <c r="P22" s="27" t="str">
        <f>IF(F22="","NOK",IF(VLOOKUP(I22,BDI!$B$5:$B$44,1,FALSE)=I22,"OK",""))</f>
        <v>NOK</v>
      </c>
    </row>
    <row r="23" spans="1:16" ht="12.75">
      <c r="A23" s="57">
        <f t="shared" si="1"/>
        <v>14</v>
      </c>
      <c r="B23" s="67"/>
      <c r="C23" s="68"/>
      <c r="D23" s="76"/>
      <c r="E23" s="60"/>
      <c r="F23" s="60"/>
      <c r="G23" s="59"/>
      <c r="H23" s="59"/>
      <c r="I23" s="59"/>
      <c r="J23" s="61">
        <f t="shared" si="0"/>
      </c>
      <c r="K23" s="69"/>
      <c r="P23" s="27" t="str">
        <f>IF(F23="","NOK",IF(VLOOKUP(I23,BDI!$B$5:$B$44,1,FALSE)=I23,"OK",""))</f>
        <v>NOK</v>
      </c>
    </row>
    <row r="24" spans="1:16" ht="12.75">
      <c r="A24" s="57">
        <f t="shared" si="1"/>
        <v>15</v>
      </c>
      <c r="B24" s="67"/>
      <c r="C24" s="68"/>
      <c r="D24" s="76"/>
      <c r="E24" s="60"/>
      <c r="F24" s="58"/>
      <c r="G24" s="58"/>
      <c r="H24" s="59"/>
      <c r="I24" s="58"/>
      <c r="J24" s="61">
        <f t="shared" si="0"/>
      </c>
      <c r="K24" s="69"/>
      <c r="P24" s="27" t="str">
        <f>IF(F24="","NOK",IF(VLOOKUP(I24,BDI!$B$5:$B$44,1,FALSE)=I24,"OK",""))</f>
        <v>NOK</v>
      </c>
    </row>
    <row r="25" spans="1:16" ht="12.75">
      <c r="A25" s="57">
        <f t="shared" si="1"/>
        <v>16</v>
      </c>
      <c r="B25" s="67"/>
      <c r="C25" s="68"/>
      <c r="D25" s="76"/>
      <c r="E25" s="60"/>
      <c r="F25" s="58"/>
      <c r="G25" s="58"/>
      <c r="H25" s="59"/>
      <c r="I25" s="58"/>
      <c r="J25" s="61">
        <f t="shared" si="0"/>
      </c>
      <c r="K25" s="69"/>
      <c r="P25" s="27" t="str">
        <f>IF(F25="","NOK",IF(VLOOKUP(I25,BDI!$B$5:$B$44,1,FALSE)=I25,"OK",""))</f>
        <v>NOK</v>
      </c>
    </row>
    <row r="26" spans="1:16" ht="12.75">
      <c r="A26" s="57">
        <f t="shared" si="1"/>
        <v>17</v>
      </c>
      <c r="B26" s="67"/>
      <c r="C26" s="68"/>
      <c r="D26" s="76"/>
      <c r="E26" s="60"/>
      <c r="F26" s="58"/>
      <c r="G26" s="58"/>
      <c r="H26" s="59"/>
      <c r="I26" s="58"/>
      <c r="J26" s="61">
        <f t="shared" si="0"/>
      </c>
      <c r="K26" s="69"/>
      <c r="P26" s="27" t="str">
        <f>IF(F26="","NOK",IF(VLOOKUP(I26,BDI!$B$5:$B$44,1,FALSE)=I26,"OK",""))</f>
        <v>NOK</v>
      </c>
    </row>
    <row r="27" spans="1:16" ht="12.75">
      <c r="A27" s="57">
        <f t="shared" si="1"/>
        <v>18</v>
      </c>
      <c r="B27" s="68"/>
      <c r="C27" s="68"/>
      <c r="D27" s="76"/>
      <c r="E27" s="60"/>
      <c r="F27" s="58"/>
      <c r="G27" s="58"/>
      <c r="H27" s="59"/>
      <c r="I27" s="58"/>
      <c r="J27" s="61">
        <f t="shared" si="0"/>
      </c>
      <c r="K27" s="69"/>
      <c r="P27" s="27" t="str">
        <f>IF(F27="","NOK",IF(VLOOKUP(I27,BDI!$B$5:$B$44,1,FALSE)=I27,"OK",""))</f>
        <v>NOK</v>
      </c>
    </row>
    <row r="28" spans="1:16" ht="12.75">
      <c r="A28" s="57">
        <f t="shared" si="1"/>
        <v>19</v>
      </c>
      <c r="B28" s="73"/>
      <c r="C28" s="73"/>
      <c r="D28" s="79"/>
      <c r="E28" s="60"/>
      <c r="F28" s="60"/>
      <c r="G28" s="59"/>
      <c r="H28" s="59"/>
      <c r="I28" s="58"/>
      <c r="J28" s="61">
        <f t="shared" si="0"/>
      </c>
      <c r="K28" s="69"/>
      <c r="P28" s="27" t="str">
        <f>IF(F28="","NOK",IF(VLOOKUP(I28,BDI!$B$5:$B$44,1,FALSE)=I28,"OK",""))</f>
        <v>NOK</v>
      </c>
    </row>
    <row r="29" spans="1:16" ht="12.75">
      <c r="A29" s="57">
        <f t="shared" si="1"/>
        <v>20</v>
      </c>
      <c r="B29" s="73"/>
      <c r="C29" s="73"/>
      <c r="D29" s="79"/>
      <c r="E29" s="60"/>
      <c r="F29" s="60"/>
      <c r="G29" s="59"/>
      <c r="H29" s="59"/>
      <c r="I29" s="58"/>
      <c r="J29" s="61">
        <f t="shared" si="0"/>
      </c>
      <c r="K29" s="69"/>
      <c r="P29" s="27" t="str">
        <f>IF(F29="","NOK",IF(VLOOKUP(I29,BDI!$B$5:$B$44,1,FALSE)=I29,"OK",""))</f>
        <v>NOK</v>
      </c>
    </row>
    <row r="30" spans="1:16" ht="12.75">
      <c r="A30" s="57">
        <f t="shared" si="1"/>
        <v>21</v>
      </c>
      <c r="B30" s="68"/>
      <c r="C30" s="68"/>
      <c r="D30" s="76"/>
      <c r="E30" s="60"/>
      <c r="F30" s="60"/>
      <c r="G30" s="58"/>
      <c r="H30" s="59"/>
      <c r="I30" s="58"/>
      <c r="J30" s="61">
        <f t="shared" si="0"/>
      </c>
      <c r="K30" s="69"/>
      <c r="P30" s="27" t="str">
        <f>IF(F30="","NOK",IF(VLOOKUP(I30,BDI!$B$5:$B$44,1,FALSE)=I30,"OK",""))</f>
        <v>NOK</v>
      </c>
    </row>
    <row r="31" spans="1:16" ht="12.75">
      <c r="A31" s="57">
        <f t="shared" si="1"/>
        <v>22</v>
      </c>
      <c r="B31" s="68"/>
      <c r="C31" s="68"/>
      <c r="D31" s="76"/>
      <c r="E31" s="60"/>
      <c r="F31" s="58"/>
      <c r="G31" s="58"/>
      <c r="H31" s="58"/>
      <c r="I31" s="58"/>
      <c r="J31" s="61">
        <f t="shared" si="0"/>
      </c>
      <c r="K31" s="69"/>
      <c r="P31" s="27" t="str">
        <f>IF(F31="","NOK",IF(VLOOKUP(I31,BDI!$B$5:$B$44,1,FALSE)=I31,"OK",""))</f>
        <v>NOK</v>
      </c>
    </row>
    <row r="32" spans="1:16" ht="12.75">
      <c r="A32" s="57">
        <f t="shared" si="1"/>
        <v>23</v>
      </c>
      <c r="B32" s="68"/>
      <c r="C32" s="68"/>
      <c r="D32" s="76"/>
      <c r="E32" s="60"/>
      <c r="F32" s="58"/>
      <c r="G32" s="58"/>
      <c r="H32" s="58"/>
      <c r="I32" s="58"/>
      <c r="J32" s="61">
        <f t="shared" si="0"/>
      </c>
      <c r="K32" s="69"/>
      <c r="P32" s="27" t="str">
        <f>IF(F32="","NOK",IF(VLOOKUP(I32,BDI!$B$5:$B$44,1,FALSE)=I32,"OK",""))</f>
        <v>NOK</v>
      </c>
    </row>
    <row r="33" spans="1:16" ht="12.75">
      <c r="A33" s="57">
        <f t="shared" si="1"/>
        <v>24</v>
      </c>
      <c r="B33" s="68"/>
      <c r="C33" s="68"/>
      <c r="D33" s="76"/>
      <c r="E33" s="60"/>
      <c r="F33" s="60"/>
      <c r="G33" s="58"/>
      <c r="H33" s="58"/>
      <c r="I33" s="58"/>
      <c r="J33" s="61">
        <f t="shared" si="0"/>
      </c>
      <c r="K33" s="69"/>
      <c r="P33" s="27" t="str">
        <f>IF(F33="","NOK",IF(VLOOKUP(I33,BDI!$B$5:$B$44,1,FALSE)=I33,"OK",""))</f>
        <v>NOK</v>
      </c>
    </row>
    <row r="34" spans="1:16" ht="12.75">
      <c r="A34" s="57">
        <f t="shared" si="1"/>
        <v>25</v>
      </c>
      <c r="B34" s="68"/>
      <c r="C34" s="68"/>
      <c r="D34" s="76"/>
      <c r="E34" s="60"/>
      <c r="F34" s="60"/>
      <c r="G34" s="58"/>
      <c r="H34" s="58"/>
      <c r="I34" s="58"/>
      <c r="J34" s="61">
        <f t="shared" si="0"/>
      </c>
      <c r="K34" s="69"/>
      <c r="P34" s="27" t="str">
        <f>IF(F34="","NOK",IF(VLOOKUP(I34,BDI!$B$5:$B$44,1,FALSE)=I34,"OK",""))</f>
        <v>NOK</v>
      </c>
    </row>
    <row r="35" spans="1:16" ht="12.75">
      <c r="A35" s="57">
        <f t="shared" si="1"/>
        <v>26</v>
      </c>
      <c r="B35" s="68"/>
      <c r="C35" s="68"/>
      <c r="D35" s="79"/>
      <c r="E35" s="60"/>
      <c r="F35" s="60"/>
      <c r="G35" s="59"/>
      <c r="H35" s="59"/>
      <c r="I35" s="58"/>
      <c r="J35" s="61">
        <f t="shared" si="0"/>
      </c>
      <c r="K35" s="69"/>
      <c r="P35" s="27" t="str">
        <f>IF(F35="","NOK",IF(VLOOKUP(I35,BDI!$B$5:$B$44,1,FALSE)=I35,"OK",""))</f>
        <v>NOK</v>
      </c>
    </row>
    <row r="36" spans="1:16" ht="12.75">
      <c r="A36" s="57">
        <f t="shared" si="1"/>
        <v>27</v>
      </c>
      <c r="B36" s="68"/>
      <c r="C36" s="68"/>
      <c r="D36" s="79"/>
      <c r="E36" s="60"/>
      <c r="F36" s="60"/>
      <c r="G36" s="59"/>
      <c r="H36" s="59"/>
      <c r="I36" s="58"/>
      <c r="J36" s="61">
        <f t="shared" si="0"/>
      </c>
      <c r="K36" s="69"/>
      <c r="P36" s="27" t="str">
        <f>IF(F36="","NOK",IF(VLOOKUP(I36,BDI!$B$5:$B$44,1,FALSE)=I36,"OK",""))</f>
        <v>NOK</v>
      </c>
    </row>
    <row r="37" spans="1:16" ht="12.75">
      <c r="A37" s="57">
        <f t="shared" si="1"/>
        <v>28</v>
      </c>
      <c r="B37" s="68"/>
      <c r="C37" s="68"/>
      <c r="D37" s="76"/>
      <c r="E37" s="60"/>
      <c r="F37" s="58"/>
      <c r="G37" s="58"/>
      <c r="H37" s="58"/>
      <c r="I37" s="58"/>
      <c r="J37" s="61">
        <f t="shared" si="0"/>
      </c>
      <c r="K37" s="69"/>
      <c r="P37" s="27" t="str">
        <f>IF(F37="","NOK",IF(VLOOKUP(I37,BDI!$B$5:$B$44,1,FALSE)=I37,"OK",""))</f>
        <v>NOK</v>
      </c>
    </row>
    <row r="38" spans="1:16" ht="12.75">
      <c r="A38" s="57">
        <f t="shared" si="1"/>
        <v>29</v>
      </c>
      <c r="B38" s="68"/>
      <c r="C38" s="68"/>
      <c r="D38" s="76"/>
      <c r="E38" s="60"/>
      <c r="F38" s="58"/>
      <c r="G38" s="58"/>
      <c r="H38" s="58"/>
      <c r="I38" s="58"/>
      <c r="J38" s="61">
        <f t="shared" si="0"/>
      </c>
      <c r="K38" s="69"/>
      <c r="P38" s="27" t="str">
        <f>IF(F38="","NOK",IF(VLOOKUP(I38,BDI!$B$5:$B$44,1,FALSE)=I38,"OK",""))</f>
        <v>NOK</v>
      </c>
    </row>
    <row r="39" spans="1:16" ht="12.75">
      <c r="A39" s="57">
        <f t="shared" si="1"/>
        <v>30</v>
      </c>
      <c r="B39" s="68"/>
      <c r="C39" s="68"/>
      <c r="D39" s="79"/>
      <c r="E39" s="60"/>
      <c r="F39" s="60"/>
      <c r="G39" s="59"/>
      <c r="H39" s="59"/>
      <c r="I39" s="58"/>
      <c r="J39" s="61">
        <f t="shared" si="0"/>
      </c>
      <c r="K39" s="69"/>
      <c r="P39" s="27" t="str">
        <f>IF(F39="","NOK",IF(VLOOKUP(I39,BDI!$B$5:$B$44,1,FALSE)=I39,"OK",""))</f>
        <v>NOK</v>
      </c>
    </row>
    <row r="40" spans="1:16" ht="12.75">
      <c r="A40" s="57">
        <f t="shared" si="1"/>
        <v>31</v>
      </c>
      <c r="B40" s="68"/>
      <c r="C40" s="68"/>
      <c r="D40" s="79"/>
      <c r="E40" s="60"/>
      <c r="F40" s="60"/>
      <c r="G40" s="59"/>
      <c r="H40" s="59"/>
      <c r="I40" s="58"/>
      <c r="J40" s="61">
        <f t="shared" si="0"/>
      </c>
      <c r="K40" s="69"/>
      <c r="P40" s="27" t="str">
        <f>IF(F40="","NOK",IF(VLOOKUP(I40,BDI!$B$5:$B$44,1,FALSE)=I40,"OK",""))</f>
        <v>NOK</v>
      </c>
    </row>
    <row r="41" spans="1:16" ht="12.75">
      <c r="A41" s="57">
        <f t="shared" si="1"/>
        <v>32</v>
      </c>
      <c r="B41" s="68"/>
      <c r="C41" s="68"/>
      <c r="D41" s="76"/>
      <c r="E41" s="60"/>
      <c r="F41" s="58"/>
      <c r="G41" s="58"/>
      <c r="H41" s="58"/>
      <c r="I41" s="58"/>
      <c r="J41" s="61">
        <f t="shared" si="0"/>
      </c>
      <c r="K41" s="69"/>
      <c r="P41" s="27" t="str">
        <f>IF(F41="","NOK",IF(VLOOKUP(I41,BDI!$B$5:$B$44,1,FALSE)=I41,"OK",""))</f>
        <v>NOK</v>
      </c>
    </row>
    <row r="42" spans="1:16" ht="12.75">
      <c r="A42" s="57">
        <f t="shared" si="1"/>
        <v>33</v>
      </c>
      <c r="B42" s="68"/>
      <c r="C42" s="68"/>
      <c r="D42" s="76"/>
      <c r="E42" s="60"/>
      <c r="F42" s="58"/>
      <c r="G42" s="58"/>
      <c r="H42" s="58"/>
      <c r="I42" s="58"/>
      <c r="J42" s="61">
        <f t="shared" si="0"/>
      </c>
      <c r="K42" s="69"/>
      <c r="P42" s="27" t="str">
        <f>IF(F42="","NOK",IF(VLOOKUP(I42,BDI!$B$5:$B$44,1,FALSE)=I42,"OK",""))</f>
        <v>NOK</v>
      </c>
    </row>
    <row r="43" spans="1:16" ht="12.75">
      <c r="A43" s="57">
        <f t="shared" si="1"/>
        <v>34</v>
      </c>
      <c r="B43" s="68"/>
      <c r="C43" s="68"/>
      <c r="D43" s="76"/>
      <c r="E43" s="60"/>
      <c r="F43" s="58"/>
      <c r="G43" s="58"/>
      <c r="H43" s="58"/>
      <c r="I43" s="58"/>
      <c r="J43" s="61">
        <f t="shared" si="0"/>
      </c>
      <c r="K43" s="69"/>
      <c r="P43" s="27" t="str">
        <f>IF(F43="","NOK",IF(VLOOKUP(I43,BDI!$B$5:$B$44,1,FALSE)=I43,"OK",""))</f>
        <v>NOK</v>
      </c>
    </row>
    <row r="44" spans="1:16" ht="12.75">
      <c r="A44" s="57">
        <f t="shared" si="1"/>
        <v>35</v>
      </c>
      <c r="B44" s="68"/>
      <c r="C44" s="68"/>
      <c r="D44" s="76"/>
      <c r="E44" s="60"/>
      <c r="F44" s="58"/>
      <c r="G44" s="58"/>
      <c r="H44" s="58"/>
      <c r="I44" s="58"/>
      <c r="J44" s="61">
        <f t="shared" si="0"/>
      </c>
      <c r="K44" s="69"/>
      <c r="P44" s="27" t="str">
        <f>IF(F44="","NOK",IF(VLOOKUP(I44,BDI!$B$5:$B$44,1,FALSE)=I44,"OK",""))</f>
        <v>NOK</v>
      </c>
    </row>
    <row r="45" spans="1:16" ht="12.75">
      <c r="A45" s="57">
        <f t="shared" si="1"/>
        <v>36</v>
      </c>
      <c r="B45" s="68"/>
      <c r="C45" s="68"/>
      <c r="D45" s="76"/>
      <c r="E45" s="60"/>
      <c r="F45" s="58"/>
      <c r="G45" s="58"/>
      <c r="H45" s="58"/>
      <c r="I45" s="58"/>
      <c r="J45" s="61">
        <f t="shared" si="0"/>
      </c>
      <c r="K45" s="69"/>
      <c r="P45" s="27" t="str">
        <f>IF(F45="","NOK",IF(VLOOKUP(I45,BDI!$B$5:$B$44,1,FALSE)=I45,"OK",""))</f>
        <v>NOK</v>
      </c>
    </row>
    <row r="46" spans="1:16" ht="12.75">
      <c r="A46" s="57">
        <f t="shared" si="1"/>
        <v>37</v>
      </c>
      <c r="B46" s="68"/>
      <c r="C46" s="68"/>
      <c r="D46" s="76"/>
      <c r="E46" s="58"/>
      <c r="F46" s="58"/>
      <c r="G46" s="58"/>
      <c r="H46" s="58"/>
      <c r="I46" s="58"/>
      <c r="J46" s="61">
        <f t="shared" si="0"/>
      </c>
      <c r="K46" s="69"/>
      <c r="P46" s="27" t="str">
        <f>IF(F46="","NOK",IF(VLOOKUP(I46,BDI!$B$5:$B$44,1,FALSE)=I46,"OK",""))</f>
        <v>NOK</v>
      </c>
    </row>
    <row r="47" spans="1:16" ht="12.75">
      <c r="A47" s="57">
        <f t="shared" si="1"/>
        <v>38</v>
      </c>
      <c r="B47" s="68"/>
      <c r="C47" s="68"/>
      <c r="D47" s="76"/>
      <c r="E47" s="60"/>
      <c r="F47" s="58"/>
      <c r="G47" s="58"/>
      <c r="H47" s="58"/>
      <c r="I47" s="58"/>
      <c r="J47" s="61">
        <f t="shared" si="0"/>
      </c>
      <c r="K47" s="69"/>
      <c r="P47" s="27" t="str">
        <f>IF(F47="","NOK",IF(VLOOKUP(I47,BDI!$B$5:$B$44,1,FALSE)=I47,"OK",""))</f>
        <v>NOK</v>
      </c>
    </row>
    <row r="48" spans="1:16" ht="12.75">
      <c r="A48" s="57">
        <f t="shared" si="1"/>
        <v>39</v>
      </c>
      <c r="B48" s="68"/>
      <c r="C48" s="68"/>
      <c r="D48" s="76"/>
      <c r="E48" s="60"/>
      <c r="F48" s="58"/>
      <c r="G48" s="58"/>
      <c r="H48" s="58"/>
      <c r="I48" s="58"/>
      <c r="J48" s="61">
        <f t="shared" si="0"/>
      </c>
      <c r="K48" s="69"/>
      <c r="P48" s="27" t="str">
        <f>IF(F48="","NOK",IF(VLOOKUP(I48,BDI!$B$5:$B$44,1,FALSE)=I48,"OK",""))</f>
        <v>NOK</v>
      </c>
    </row>
    <row r="49" spans="1:16" ht="12.75">
      <c r="A49" s="57">
        <f t="shared" si="1"/>
        <v>40</v>
      </c>
      <c r="B49" s="68"/>
      <c r="C49" s="68"/>
      <c r="D49" s="79"/>
      <c r="E49" s="60"/>
      <c r="F49" s="60"/>
      <c r="G49" s="59"/>
      <c r="H49" s="59"/>
      <c r="I49" s="58"/>
      <c r="J49" s="61">
        <f t="shared" si="0"/>
      </c>
      <c r="K49" s="69"/>
      <c r="P49" s="27" t="str">
        <f>IF(F49="","NOK",IF(VLOOKUP(I49,BDI!$B$5:$B$44,1,FALSE)=I49,"OK",""))</f>
        <v>NOK</v>
      </c>
    </row>
    <row r="50" spans="1:16" ht="12.75">
      <c r="A50" s="57">
        <f t="shared" si="1"/>
        <v>41</v>
      </c>
      <c r="B50" s="68"/>
      <c r="C50" s="68"/>
      <c r="D50" s="79"/>
      <c r="E50" s="60"/>
      <c r="F50" s="60"/>
      <c r="G50" s="59"/>
      <c r="H50" s="59"/>
      <c r="I50" s="58"/>
      <c r="J50" s="61">
        <f t="shared" si="0"/>
      </c>
      <c r="K50" s="69"/>
      <c r="P50" s="27" t="str">
        <f>IF(F50="","NOK",IF(VLOOKUP(I50,BDI!$B$5:$B$44,1,FALSE)=I50,"OK",""))</f>
        <v>NOK</v>
      </c>
    </row>
    <row r="51" spans="1:16" ht="12.75">
      <c r="A51" s="57">
        <f t="shared" si="1"/>
        <v>42</v>
      </c>
      <c r="B51" s="68"/>
      <c r="C51" s="68"/>
      <c r="D51" s="76"/>
      <c r="E51" s="60"/>
      <c r="F51" s="58"/>
      <c r="G51" s="58"/>
      <c r="H51" s="58"/>
      <c r="I51" s="58"/>
      <c r="J51" s="61">
        <f t="shared" si="0"/>
      </c>
      <c r="K51" s="69"/>
      <c r="P51" s="27" t="str">
        <f>IF(F51="","NOK",IF(VLOOKUP(I51,BDI!$B$5:$B$44,1,FALSE)=I51,"OK",""))</f>
        <v>NOK</v>
      </c>
    </row>
    <row r="52" spans="1:16" ht="12.75">
      <c r="A52" s="57">
        <f t="shared" si="1"/>
        <v>43</v>
      </c>
      <c r="B52" s="68"/>
      <c r="C52" s="68"/>
      <c r="D52" s="76"/>
      <c r="E52" s="60"/>
      <c r="F52" s="58"/>
      <c r="G52" s="58"/>
      <c r="H52" s="58"/>
      <c r="I52" s="58"/>
      <c r="J52" s="61">
        <f t="shared" si="0"/>
      </c>
      <c r="K52" s="69"/>
      <c r="P52" s="27" t="str">
        <f>IF(F52="","NOK",IF(VLOOKUP(I52,BDI!$B$5:$B$44,1,FALSE)=I52,"OK",""))</f>
        <v>NOK</v>
      </c>
    </row>
    <row r="53" spans="1:16" ht="12.75">
      <c r="A53" s="57">
        <f t="shared" si="1"/>
        <v>44</v>
      </c>
      <c r="B53" s="68"/>
      <c r="C53" s="68"/>
      <c r="D53" s="79"/>
      <c r="E53" s="60"/>
      <c r="F53" s="60"/>
      <c r="G53" s="59"/>
      <c r="H53" s="59"/>
      <c r="I53" s="58"/>
      <c r="J53" s="61">
        <f t="shared" si="0"/>
      </c>
      <c r="K53" s="69"/>
      <c r="P53" s="27" t="str">
        <f>IF(F53="","NOK",IF(VLOOKUP(I53,BDI!$B$5:$B$44,1,FALSE)=I53,"OK",""))</f>
        <v>NOK</v>
      </c>
    </row>
    <row r="54" spans="1:16" ht="12.75">
      <c r="A54" s="57">
        <f t="shared" si="1"/>
        <v>45</v>
      </c>
      <c r="B54" s="68"/>
      <c r="C54" s="68"/>
      <c r="D54" s="79"/>
      <c r="E54" s="60"/>
      <c r="F54" s="60"/>
      <c r="G54" s="59"/>
      <c r="H54" s="59"/>
      <c r="I54" s="58"/>
      <c r="J54" s="61">
        <f t="shared" si="0"/>
      </c>
      <c r="K54" s="69"/>
      <c r="P54" s="27" t="str">
        <f>IF(F54="","NOK",IF(VLOOKUP(I54,BDI!$B$5:$B$44,1,FALSE)=I54,"OK",""))</f>
        <v>NOK</v>
      </c>
    </row>
    <row r="55" spans="1:16" ht="12.75">
      <c r="A55" s="57">
        <f t="shared" si="1"/>
        <v>46</v>
      </c>
      <c r="B55" s="68"/>
      <c r="C55" s="68"/>
      <c r="D55" s="76"/>
      <c r="E55" s="60"/>
      <c r="F55" s="58"/>
      <c r="G55" s="58"/>
      <c r="H55" s="58"/>
      <c r="I55" s="58"/>
      <c r="J55" s="61">
        <f t="shared" si="0"/>
      </c>
      <c r="K55" s="69"/>
      <c r="P55" s="27" t="str">
        <f>IF(F55="","NOK",IF(VLOOKUP(I55,BDI!$B$5:$B$44,1,FALSE)=I55,"OK",""))</f>
        <v>NOK</v>
      </c>
    </row>
    <row r="56" spans="1:16" ht="12.75">
      <c r="A56" s="57">
        <f t="shared" si="1"/>
        <v>47</v>
      </c>
      <c r="B56" s="68"/>
      <c r="C56" s="68"/>
      <c r="D56" s="76"/>
      <c r="E56" s="60"/>
      <c r="F56" s="58"/>
      <c r="G56" s="58"/>
      <c r="H56" s="58"/>
      <c r="I56" s="58"/>
      <c r="J56" s="61">
        <f t="shared" si="0"/>
      </c>
      <c r="K56" s="69"/>
      <c r="P56" s="27" t="str">
        <f>IF(F56="","NOK",IF(VLOOKUP(I56,BDI!$B$5:$B$44,1,FALSE)=I56,"OK",""))</f>
        <v>NOK</v>
      </c>
    </row>
    <row r="57" spans="1:16" ht="12.75">
      <c r="A57" s="57">
        <f t="shared" si="1"/>
        <v>48</v>
      </c>
      <c r="B57" s="68"/>
      <c r="C57" s="68"/>
      <c r="D57" s="76"/>
      <c r="E57" s="60"/>
      <c r="F57" s="58"/>
      <c r="G57" s="58"/>
      <c r="H57" s="58"/>
      <c r="I57" s="58"/>
      <c r="J57" s="61">
        <f t="shared" si="0"/>
      </c>
      <c r="K57" s="69"/>
      <c r="P57" s="27" t="str">
        <f>IF(F57="","NOK",IF(VLOOKUP(I57,BDI!$B$5:$B$44,1,FALSE)=I57,"OK",""))</f>
        <v>NOK</v>
      </c>
    </row>
    <row r="58" spans="1:16" ht="12.75">
      <c r="A58" s="57">
        <f t="shared" si="1"/>
        <v>49</v>
      </c>
      <c r="B58" s="68"/>
      <c r="C58" s="68"/>
      <c r="D58" s="76"/>
      <c r="E58" s="60"/>
      <c r="F58" s="58"/>
      <c r="G58" s="58"/>
      <c r="H58" s="58"/>
      <c r="I58" s="58"/>
      <c r="J58" s="61">
        <f t="shared" si="0"/>
      </c>
      <c r="K58" s="69"/>
      <c r="P58" s="27" t="str">
        <f>IF(F58="","NOK",IF(VLOOKUP(I58,BDI!$B$5:$B$44,1,FALSE)=I58,"OK",""))</f>
        <v>NOK</v>
      </c>
    </row>
    <row r="59" spans="1:16" ht="12.75">
      <c r="A59" s="57">
        <f t="shared" si="1"/>
        <v>50</v>
      </c>
      <c r="B59" s="68"/>
      <c r="C59" s="68"/>
      <c r="D59" s="76"/>
      <c r="E59" s="58"/>
      <c r="F59" s="58"/>
      <c r="G59" s="58"/>
      <c r="H59" s="58"/>
      <c r="I59" s="58"/>
      <c r="J59" s="61">
        <f t="shared" si="0"/>
      </c>
      <c r="K59" s="69"/>
      <c r="P59" s="27" t="str">
        <f>IF(F59="","NOK",IF(VLOOKUP(I59,BDI!$B$5:$B$44,1,FALSE)=I59,"OK",""))</f>
        <v>NOK</v>
      </c>
    </row>
    <row r="60" spans="1:11" ht="12.75">
      <c r="A60" s="70"/>
      <c r="B60" s="74"/>
      <c r="C60" s="74"/>
      <c r="D60" s="70"/>
      <c r="E60" s="70"/>
      <c r="F60" s="70"/>
      <c r="G60" s="70"/>
      <c r="H60" s="70"/>
      <c r="I60" s="70"/>
      <c r="J60" s="72"/>
      <c r="K60" s="69"/>
    </row>
    <row r="61" spans="1:11" ht="12.75">
      <c r="A61" s="70"/>
      <c r="B61" s="74"/>
      <c r="C61" s="74"/>
      <c r="D61" s="70"/>
      <c r="E61" s="70"/>
      <c r="F61" s="70"/>
      <c r="G61" s="70"/>
      <c r="H61" s="70"/>
      <c r="I61" s="70"/>
      <c r="J61" s="72"/>
      <c r="K61" s="69"/>
    </row>
    <row r="62" spans="1:11" ht="12.75">
      <c r="A62" s="70"/>
      <c r="B62" s="74"/>
      <c r="C62" s="74"/>
      <c r="D62" s="70"/>
      <c r="E62" s="70"/>
      <c r="F62" s="70"/>
      <c r="G62" s="70"/>
      <c r="H62" s="70"/>
      <c r="I62" s="70"/>
      <c r="J62" s="72"/>
      <c r="K62" s="69"/>
    </row>
    <row r="63" spans="1:11" ht="12.75">
      <c r="A63" s="70"/>
      <c r="B63" s="74"/>
      <c r="C63" s="74"/>
      <c r="D63" s="70"/>
      <c r="E63" s="70"/>
      <c r="F63" s="70"/>
      <c r="G63" s="70"/>
      <c r="H63" s="70"/>
      <c r="I63" s="70"/>
      <c r="J63" s="72"/>
      <c r="K63" s="69"/>
    </row>
    <row r="64" spans="1:11" ht="12.75">
      <c r="A64" s="70"/>
      <c r="B64" s="74"/>
      <c r="C64" s="74"/>
      <c r="D64" s="70"/>
      <c r="E64" s="70"/>
      <c r="F64" s="70"/>
      <c r="G64" s="70"/>
      <c r="H64" s="70"/>
      <c r="I64" s="70"/>
      <c r="J64" s="72"/>
      <c r="K64" s="69"/>
    </row>
    <row r="65" spans="1:11" ht="12.75">
      <c r="A65" s="70"/>
      <c r="B65" s="74"/>
      <c r="C65" s="74"/>
      <c r="D65" s="70"/>
      <c r="E65" s="70"/>
      <c r="F65" s="70"/>
      <c r="G65" s="70"/>
      <c r="H65" s="70"/>
      <c r="I65" s="70"/>
      <c r="J65" s="72"/>
      <c r="K65" s="69"/>
    </row>
    <row r="66" spans="1:11" ht="12.75">
      <c r="A66" s="70"/>
      <c r="B66" s="74"/>
      <c r="C66" s="74"/>
      <c r="D66" s="70"/>
      <c r="E66" s="70"/>
      <c r="F66" s="70"/>
      <c r="G66" s="70"/>
      <c r="H66" s="70"/>
      <c r="I66" s="70"/>
      <c r="J66" s="72"/>
      <c r="K66" s="69"/>
    </row>
    <row r="67" spans="1:11" ht="12.75">
      <c r="A67" s="70"/>
      <c r="B67" s="74"/>
      <c r="C67" s="74"/>
      <c r="D67" s="70"/>
      <c r="E67" s="70"/>
      <c r="F67" s="70"/>
      <c r="G67" s="70"/>
      <c r="H67" s="70"/>
      <c r="I67" s="70"/>
      <c r="J67" s="72"/>
      <c r="K67" s="69"/>
    </row>
    <row r="68" spans="1:11" ht="12.75">
      <c r="A68" s="70"/>
      <c r="B68" s="74"/>
      <c r="C68" s="74"/>
      <c r="D68" s="70"/>
      <c r="E68" s="70"/>
      <c r="F68" s="70"/>
      <c r="G68" s="70"/>
      <c r="H68" s="70"/>
      <c r="I68" s="70"/>
      <c r="J68" s="72"/>
      <c r="K68" s="69"/>
    </row>
    <row r="69" spans="1:11" ht="12.75">
      <c r="A69" s="70"/>
      <c r="B69" s="74"/>
      <c r="C69" s="74"/>
      <c r="D69" s="70"/>
      <c r="E69" s="70"/>
      <c r="F69" s="70"/>
      <c r="G69" s="70"/>
      <c r="H69" s="70"/>
      <c r="I69" s="70"/>
      <c r="J69" s="72"/>
      <c r="K69" s="69"/>
    </row>
    <row r="70" spans="1:11" ht="12.75">
      <c r="A70" s="70"/>
      <c r="B70" s="74"/>
      <c r="C70" s="74"/>
      <c r="D70" s="70"/>
      <c r="E70" s="70"/>
      <c r="F70" s="70"/>
      <c r="G70" s="70"/>
      <c r="H70" s="70"/>
      <c r="I70" s="70"/>
      <c r="J70" s="72"/>
      <c r="K70" s="69"/>
    </row>
    <row r="71" spans="1:11" ht="12.75">
      <c r="A71" s="70"/>
      <c r="B71" s="74"/>
      <c r="C71" s="74"/>
      <c r="D71" s="70"/>
      <c r="E71" s="70"/>
      <c r="F71" s="70"/>
      <c r="G71" s="70"/>
      <c r="H71" s="70"/>
      <c r="I71" s="70"/>
      <c r="J71" s="72"/>
      <c r="K71" s="69"/>
    </row>
    <row r="72" spans="1:11" ht="12.75">
      <c r="A72" s="70"/>
      <c r="B72" s="74"/>
      <c r="C72" s="74"/>
      <c r="D72" s="70"/>
      <c r="E72" s="70"/>
      <c r="F72" s="70"/>
      <c r="G72" s="70"/>
      <c r="H72" s="70"/>
      <c r="I72" s="70"/>
      <c r="J72" s="72"/>
      <c r="K72" s="69"/>
    </row>
    <row r="73" spans="1:11" ht="12.75">
      <c r="A73" s="70"/>
      <c r="B73" s="74"/>
      <c r="C73" s="74"/>
      <c r="D73" s="70"/>
      <c r="E73" s="70"/>
      <c r="F73" s="70"/>
      <c r="G73" s="70"/>
      <c r="H73" s="70"/>
      <c r="I73" s="70"/>
      <c r="J73" s="72"/>
      <c r="K73" s="69"/>
    </row>
    <row r="74" spans="1:11" ht="12.75">
      <c r="A74" s="70"/>
      <c r="B74" s="74"/>
      <c r="C74" s="74"/>
      <c r="D74" s="70"/>
      <c r="E74" s="70"/>
      <c r="F74" s="70"/>
      <c r="G74" s="70"/>
      <c r="H74" s="70"/>
      <c r="I74" s="70"/>
      <c r="J74" s="72"/>
      <c r="K74" s="69"/>
    </row>
    <row r="75" spans="1:11" ht="12.75">
      <c r="A75" s="70"/>
      <c r="B75" s="74"/>
      <c r="C75" s="74"/>
      <c r="D75" s="70"/>
      <c r="E75" s="70"/>
      <c r="F75" s="70"/>
      <c r="G75" s="70"/>
      <c r="H75" s="70"/>
      <c r="I75" s="70"/>
      <c r="J75" s="72"/>
      <c r="K75" s="69"/>
    </row>
    <row r="76" spans="1:11" ht="12.75">
      <c r="A76" s="70"/>
      <c r="B76" s="74"/>
      <c r="C76" s="74"/>
      <c r="D76" s="70"/>
      <c r="E76" s="70"/>
      <c r="F76" s="70"/>
      <c r="G76" s="70"/>
      <c r="H76" s="70"/>
      <c r="I76" s="70"/>
      <c r="J76" s="72"/>
      <c r="K76" s="69"/>
    </row>
    <row r="77" spans="1:11" ht="12.75">
      <c r="A77" s="70"/>
      <c r="B77" s="74"/>
      <c r="C77" s="74"/>
      <c r="D77" s="70"/>
      <c r="E77" s="70"/>
      <c r="F77" s="70"/>
      <c r="G77" s="70"/>
      <c r="H77" s="70"/>
      <c r="I77" s="70"/>
      <c r="J77" s="72"/>
      <c r="K77" s="69"/>
    </row>
    <row r="78" spans="1:11" ht="12.75">
      <c r="A78" s="70"/>
      <c r="B78" s="74"/>
      <c r="C78" s="74"/>
      <c r="D78" s="70"/>
      <c r="E78" s="70"/>
      <c r="F78" s="70"/>
      <c r="G78" s="70"/>
      <c r="H78" s="70"/>
      <c r="I78" s="70"/>
      <c r="J78" s="72"/>
      <c r="K78" s="69"/>
    </row>
    <row r="79" spans="1:11" ht="12.75">
      <c r="A79" s="70"/>
      <c r="B79" s="74"/>
      <c r="C79" s="74"/>
      <c r="D79" s="70"/>
      <c r="E79" s="70"/>
      <c r="F79" s="70"/>
      <c r="G79" s="70"/>
      <c r="H79" s="70"/>
      <c r="I79" s="70"/>
      <c r="J79" s="72"/>
      <c r="K79" s="69"/>
    </row>
    <row r="80" spans="1:11" ht="12.75">
      <c r="A80" s="70"/>
      <c r="B80" s="74"/>
      <c r="C80" s="74"/>
      <c r="D80" s="70"/>
      <c r="E80" s="70"/>
      <c r="F80" s="70"/>
      <c r="G80" s="70"/>
      <c r="H80" s="70"/>
      <c r="I80" s="70"/>
      <c r="J80" s="72"/>
      <c r="K80" s="69"/>
    </row>
    <row r="81" spans="1:11" ht="12.75">
      <c r="A81" s="70"/>
      <c r="B81" s="74"/>
      <c r="C81" s="74"/>
      <c r="D81" s="70"/>
      <c r="E81" s="70"/>
      <c r="F81" s="70"/>
      <c r="G81" s="70"/>
      <c r="H81" s="70"/>
      <c r="I81" s="70"/>
      <c r="J81" s="72"/>
      <c r="K81" s="69"/>
    </row>
    <row r="82" spans="1:11" ht="12.75">
      <c r="A82" s="70"/>
      <c r="B82" s="74"/>
      <c r="C82" s="74"/>
      <c r="D82" s="70"/>
      <c r="E82" s="70"/>
      <c r="F82" s="70"/>
      <c r="G82" s="70"/>
      <c r="H82" s="70"/>
      <c r="I82" s="70"/>
      <c r="J82" s="72"/>
      <c r="K82" s="69"/>
    </row>
    <row r="83" spans="1:11" ht="12.75">
      <c r="A83" s="70"/>
      <c r="B83" s="74"/>
      <c r="C83" s="74"/>
      <c r="D83" s="70"/>
      <c r="E83" s="70"/>
      <c r="F83" s="70"/>
      <c r="G83" s="70"/>
      <c r="H83" s="70"/>
      <c r="I83" s="70"/>
      <c r="J83" s="72"/>
      <c r="K83" s="69"/>
    </row>
    <row r="84" spans="1:11" ht="12.75">
      <c r="A84" s="70"/>
      <c r="B84" s="74"/>
      <c r="C84" s="74"/>
      <c r="D84" s="70"/>
      <c r="E84" s="70"/>
      <c r="F84" s="70"/>
      <c r="G84" s="70"/>
      <c r="H84" s="70"/>
      <c r="I84" s="70"/>
      <c r="J84" s="72"/>
      <c r="K84" s="69"/>
    </row>
    <row r="85" spans="1:11" ht="12.75">
      <c r="A85" s="70"/>
      <c r="B85" s="74"/>
      <c r="C85" s="74"/>
      <c r="D85" s="70"/>
      <c r="E85" s="70"/>
      <c r="F85" s="70"/>
      <c r="G85" s="70"/>
      <c r="H85" s="70"/>
      <c r="I85" s="70"/>
      <c r="J85" s="72"/>
      <c r="K85" s="69"/>
    </row>
    <row r="86" spans="1:11" ht="12.75">
      <c r="A86" s="70"/>
      <c r="B86" s="74"/>
      <c r="C86" s="74"/>
      <c r="D86" s="70"/>
      <c r="E86" s="70"/>
      <c r="F86" s="70"/>
      <c r="G86" s="70"/>
      <c r="H86" s="70"/>
      <c r="I86" s="70"/>
      <c r="J86" s="72"/>
      <c r="K86" s="69"/>
    </row>
    <row r="87" spans="1:11" ht="12.75">
      <c r="A87" s="70"/>
      <c r="B87" s="74"/>
      <c r="C87" s="74"/>
      <c r="D87" s="70"/>
      <c r="E87" s="70"/>
      <c r="F87" s="70"/>
      <c r="G87" s="70"/>
      <c r="H87" s="70"/>
      <c r="I87" s="70"/>
      <c r="J87" s="72"/>
      <c r="K87" s="69"/>
    </row>
    <row r="88" spans="1:11" ht="12.75">
      <c r="A88" s="70"/>
      <c r="B88" s="74"/>
      <c r="C88" s="74"/>
      <c r="D88" s="70"/>
      <c r="E88" s="70"/>
      <c r="F88" s="70"/>
      <c r="G88" s="70"/>
      <c r="H88" s="70"/>
      <c r="I88" s="70"/>
      <c r="J88" s="72"/>
      <c r="K88" s="69"/>
    </row>
    <row r="89" spans="1:11" ht="12.75">
      <c r="A89" s="70"/>
      <c r="B89" s="74"/>
      <c r="C89" s="74"/>
      <c r="D89" s="70"/>
      <c r="E89" s="70"/>
      <c r="F89" s="70"/>
      <c r="G89" s="70"/>
      <c r="H89" s="70"/>
      <c r="I89" s="70"/>
      <c r="J89" s="72"/>
      <c r="K89" s="69"/>
    </row>
    <row r="90" spans="1:11" ht="12.75">
      <c r="A90" s="70"/>
      <c r="B90" s="74"/>
      <c r="C90" s="74"/>
      <c r="D90" s="70"/>
      <c r="E90" s="70"/>
      <c r="F90" s="70"/>
      <c r="G90" s="70"/>
      <c r="H90" s="70"/>
      <c r="I90" s="70"/>
      <c r="J90" s="72"/>
      <c r="K90" s="69"/>
    </row>
    <row r="91" spans="1:11" ht="12.75">
      <c r="A91" s="70"/>
      <c r="B91" s="74"/>
      <c r="C91" s="74"/>
      <c r="D91" s="70"/>
      <c r="E91" s="70"/>
      <c r="F91" s="70"/>
      <c r="G91" s="70"/>
      <c r="H91" s="70"/>
      <c r="I91" s="70"/>
      <c r="J91" s="72"/>
      <c r="K91" s="69"/>
    </row>
    <row r="92" spans="1:11" ht="12.75">
      <c r="A92" s="70"/>
      <c r="B92" s="74"/>
      <c r="C92" s="74"/>
      <c r="D92" s="70"/>
      <c r="E92" s="70"/>
      <c r="F92" s="70"/>
      <c r="G92" s="70"/>
      <c r="H92" s="70"/>
      <c r="I92" s="70"/>
      <c r="J92" s="72"/>
      <c r="K92" s="69"/>
    </row>
    <row r="93" spans="1:11" ht="12.75">
      <c r="A93" s="70"/>
      <c r="B93" s="74"/>
      <c r="C93" s="74"/>
      <c r="D93" s="70"/>
      <c r="E93" s="70"/>
      <c r="F93" s="70"/>
      <c r="G93" s="70"/>
      <c r="H93" s="70"/>
      <c r="I93" s="70"/>
      <c r="J93" s="72"/>
      <c r="K93" s="69"/>
    </row>
    <row r="94" spans="1:11" ht="12.75">
      <c r="A94" s="70"/>
      <c r="B94" s="74"/>
      <c r="C94" s="74"/>
      <c r="D94" s="70"/>
      <c r="E94" s="70"/>
      <c r="F94" s="70"/>
      <c r="G94" s="70"/>
      <c r="H94" s="70"/>
      <c r="I94" s="70"/>
      <c r="J94" s="72"/>
      <c r="K94" s="69"/>
    </row>
    <row r="95" spans="1:11" ht="12.75">
      <c r="A95" s="70"/>
      <c r="B95" s="74"/>
      <c r="C95" s="74"/>
      <c r="D95" s="70"/>
      <c r="E95" s="70"/>
      <c r="F95" s="70"/>
      <c r="G95" s="70"/>
      <c r="H95" s="70"/>
      <c r="I95" s="70"/>
      <c r="J95" s="72"/>
      <c r="K95" s="69"/>
    </row>
    <row r="96" spans="1:11" ht="12.75">
      <c r="A96" s="70"/>
      <c r="B96" s="74"/>
      <c r="C96" s="74"/>
      <c r="D96" s="70"/>
      <c r="E96" s="70"/>
      <c r="F96" s="70"/>
      <c r="G96" s="70"/>
      <c r="H96" s="70"/>
      <c r="I96" s="70"/>
      <c r="J96" s="72"/>
      <c r="K96" s="69"/>
    </row>
    <row r="97" spans="1:11" ht="12.75">
      <c r="A97" s="70"/>
      <c r="B97" s="74"/>
      <c r="C97" s="74"/>
      <c r="D97" s="70"/>
      <c r="E97" s="70"/>
      <c r="F97" s="70"/>
      <c r="G97" s="70"/>
      <c r="H97" s="70"/>
      <c r="I97" s="70"/>
      <c r="J97" s="72"/>
      <c r="K97" s="69"/>
    </row>
    <row r="98" spans="1:11" ht="12.75">
      <c r="A98" s="70"/>
      <c r="B98" s="74"/>
      <c r="C98" s="74"/>
      <c r="D98" s="70"/>
      <c r="E98" s="70"/>
      <c r="F98" s="70"/>
      <c r="G98" s="70"/>
      <c r="H98" s="70"/>
      <c r="I98" s="70"/>
      <c r="J98" s="72"/>
      <c r="K98" s="69"/>
    </row>
    <row r="99" spans="1:11" ht="12.75">
      <c r="A99" s="70"/>
      <c r="B99" s="74"/>
      <c r="C99" s="74"/>
      <c r="D99" s="70"/>
      <c r="E99" s="70"/>
      <c r="F99" s="70"/>
      <c r="G99" s="70"/>
      <c r="H99" s="70"/>
      <c r="I99" s="70"/>
      <c r="J99" s="72"/>
      <c r="K99" s="69"/>
    </row>
    <row r="100" spans="1:11" ht="12.75">
      <c r="A100" s="70"/>
      <c r="B100" s="74"/>
      <c r="C100" s="74"/>
      <c r="D100" s="70"/>
      <c r="E100" s="70"/>
      <c r="F100" s="70"/>
      <c r="G100" s="70"/>
      <c r="H100" s="70"/>
      <c r="I100" s="70"/>
      <c r="J100" s="72"/>
      <c r="K100" s="69"/>
    </row>
    <row r="101" spans="1:11" ht="12.75">
      <c r="A101" s="70"/>
      <c r="B101" s="74"/>
      <c r="C101" s="74"/>
      <c r="D101" s="70"/>
      <c r="E101" s="70"/>
      <c r="F101" s="70"/>
      <c r="G101" s="70"/>
      <c r="H101" s="70"/>
      <c r="I101" s="70"/>
      <c r="J101" s="72"/>
      <c r="K101" s="69"/>
    </row>
    <row r="102" spans="1:11" ht="12.75">
      <c r="A102" s="70"/>
      <c r="B102" s="74"/>
      <c r="C102" s="74"/>
      <c r="D102" s="70"/>
      <c r="E102" s="70"/>
      <c r="F102" s="70"/>
      <c r="G102" s="70"/>
      <c r="H102" s="70"/>
      <c r="I102" s="70"/>
      <c r="J102" s="72"/>
      <c r="K102" s="69"/>
    </row>
    <row r="103" spans="1:11" ht="12.75">
      <c r="A103" s="70"/>
      <c r="B103" s="74"/>
      <c r="C103" s="74"/>
      <c r="D103" s="70"/>
      <c r="E103" s="70"/>
      <c r="F103" s="70"/>
      <c r="G103" s="70"/>
      <c r="H103" s="70"/>
      <c r="I103" s="70"/>
      <c r="J103" s="72"/>
      <c r="K103" s="69"/>
    </row>
    <row r="104" spans="1:11" ht="12.75">
      <c r="A104" s="70"/>
      <c r="B104" s="74"/>
      <c r="C104" s="74"/>
      <c r="D104" s="70"/>
      <c r="E104" s="70"/>
      <c r="F104" s="70"/>
      <c r="G104" s="70"/>
      <c r="H104" s="70"/>
      <c r="I104" s="70"/>
      <c r="J104" s="72"/>
      <c r="K104" s="69"/>
    </row>
    <row r="105" spans="1:11" ht="12.75">
      <c r="A105" s="70"/>
      <c r="B105" s="74"/>
      <c r="C105" s="74"/>
      <c r="D105" s="70"/>
      <c r="E105" s="70"/>
      <c r="F105" s="70"/>
      <c r="G105" s="70"/>
      <c r="H105" s="70"/>
      <c r="I105" s="70"/>
      <c r="J105" s="72"/>
      <c r="K105" s="69"/>
    </row>
    <row r="106" spans="1:11" ht="12.75">
      <c r="A106" s="70"/>
      <c r="B106" s="74"/>
      <c r="C106" s="74"/>
      <c r="D106" s="70"/>
      <c r="E106" s="70"/>
      <c r="F106" s="70"/>
      <c r="G106" s="70"/>
      <c r="H106" s="70"/>
      <c r="I106" s="70"/>
      <c r="J106" s="72"/>
      <c r="K106" s="69"/>
    </row>
    <row r="107" spans="1:11" ht="12.75">
      <c r="A107" s="70"/>
      <c r="B107" s="74"/>
      <c r="C107" s="74"/>
      <c r="D107" s="70"/>
      <c r="E107" s="70"/>
      <c r="F107" s="70"/>
      <c r="G107" s="70"/>
      <c r="H107" s="70"/>
      <c r="I107" s="70"/>
      <c r="J107" s="72"/>
      <c r="K107" s="69"/>
    </row>
    <row r="108" spans="1:11" ht="12.75">
      <c r="A108" s="70"/>
      <c r="B108" s="74"/>
      <c r="C108" s="74"/>
      <c r="D108" s="70"/>
      <c r="E108" s="70"/>
      <c r="F108" s="70"/>
      <c r="G108" s="70"/>
      <c r="H108" s="70"/>
      <c r="I108" s="70"/>
      <c r="J108" s="72"/>
      <c r="K108" s="69"/>
    </row>
    <row r="109" spans="1:11" ht="12.75">
      <c r="A109" s="70"/>
      <c r="B109" s="74"/>
      <c r="C109" s="74"/>
      <c r="D109" s="70"/>
      <c r="E109" s="70"/>
      <c r="F109" s="70"/>
      <c r="G109" s="70"/>
      <c r="H109" s="70"/>
      <c r="I109" s="70"/>
      <c r="J109" s="72"/>
      <c r="K109" s="69"/>
    </row>
    <row r="110" spans="1:11" ht="12.75">
      <c r="A110" s="70"/>
      <c r="B110" s="74"/>
      <c r="C110" s="74"/>
      <c r="D110" s="70"/>
      <c r="E110" s="70"/>
      <c r="F110" s="70"/>
      <c r="G110" s="70"/>
      <c r="H110" s="70"/>
      <c r="I110" s="70"/>
      <c r="J110" s="72"/>
      <c r="K110" s="69"/>
    </row>
    <row r="111" spans="1:11" ht="12.75">
      <c r="A111" s="70"/>
      <c r="B111" s="74"/>
      <c r="C111" s="74"/>
      <c r="D111" s="70"/>
      <c r="E111" s="70"/>
      <c r="F111" s="70"/>
      <c r="G111" s="70"/>
      <c r="H111" s="70"/>
      <c r="I111" s="70"/>
      <c r="J111" s="72"/>
      <c r="K111" s="69"/>
    </row>
    <row r="112" spans="1:11" ht="12.75">
      <c r="A112" s="70"/>
      <c r="B112" s="74"/>
      <c r="C112" s="74"/>
      <c r="D112" s="70"/>
      <c r="E112" s="70"/>
      <c r="F112" s="70"/>
      <c r="G112" s="70"/>
      <c r="H112" s="70"/>
      <c r="I112" s="70"/>
      <c r="J112" s="72"/>
      <c r="K112" s="69"/>
    </row>
    <row r="113" spans="1:11" ht="12.75">
      <c r="A113" s="70"/>
      <c r="B113" s="74"/>
      <c r="C113" s="74"/>
      <c r="D113" s="70"/>
      <c r="E113" s="70"/>
      <c r="F113" s="70"/>
      <c r="G113" s="70"/>
      <c r="H113" s="70"/>
      <c r="I113" s="70"/>
      <c r="J113" s="72"/>
      <c r="K113" s="69"/>
    </row>
    <row r="114" spans="1:11" ht="12.75">
      <c r="A114" s="70"/>
      <c r="B114" s="74"/>
      <c r="C114" s="74"/>
      <c r="D114" s="70"/>
      <c r="E114" s="70"/>
      <c r="F114" s="70"/>
      <c r="G114" s="70"/>
      <c r="H114" s="70"/>
      <c r="I114" s="70"/>
      <c r="J114" s="72"/>
      <c r="K114" s="69"/>
    </row>
    <row r="115" spans="1:11" ht="12.75">
      <c r="A115" s="70"/>
      <c r="B115" s="74"/>
      <c r="C115" s="74"/>
      <c r="D115" s="70"/>
      <c r="E115" s="70"/>
      <c r="F115" s="70"/>
      <c r="G115" s="70"/>
      <c r="H115" s="70"/>
      <c r="I115" s="70"/>
      <c r="J115" s="72"/>
      <c r="K115" s="69"/>
    </row>
    <row r="116" spans="1:11" ht="12.75">
      <c r="A116" s="70"/>
      <c r="B116" s="74"/>
      <c r="C116" s="74"/>
      <c r="D116" s="70"/>
      <c r="E116" s="70"/>
      <c r="F116" s="70"/>
      <c r="G116" s="70"/>
      <c r="H116" s="70"/>
      <c r="I116" s="70"/>
      <c r="J116" s="72"/>
      <c r="K116" s="69"/>
    </row>
    <row r="117" spans="1:11" ht="12.75">
      <c r="A117" s="70"/>
      <c r="B117" s="74"/>
      <c r="C117" s="74"/>
      <c r="D117" s="70"/>
      <c r="E117" s="70"/>
      <c r="F117" s="70"/>
      <c r="G117" s="70"/>
      <c r="H117" s="70"/>
      <c r="I117" s="70"/>
      <c r="J117" s="72"/>
      <c r="K117" s="69"/>
    </row>
    <row r="118" spans="1:11" ht="12.75">
      <c r="A118" s="70"/>
      <c r="B118" s="74"/>
      <c r="C118" s="74"/>
      <c r="D118" s="70"/>
      <c r="E118" s="70"/>
      <c r="F118" s="70"/>
      <c r="G118" s="70"/>
      <c r="H118" s="70"/>
      <c r="I118" s="70"/>
      <c r="J118" s="72"/>
      <c r="K118" s="69"/>
    </row>
    <row r="119" spans="1:11" ht="12.75">
      <c r="A119" s="70"/>
      <c r="B119" s="74"/>
      <c r="C119" s="74"/>
      <c r="D119" s="70"/>
      <c r="E119" s="70"/>
      <c r="F119" s="70"/>
      <c r="G119" s="70"/>
      <c r="H119" s="70"/>
      <c r="I119" s="70"/>
      <c r="J119" s="72"/>
      <c r="K119" s="69"/>
    </row>
    <row r="120" spans="1:11" ht="12.75">
      <c r="A120" s="70"/>
      <c r="B120" s="74"/>
      <c r="C120" s="74"/>
      <c r="D120" s="70"/>
      <c r="E120" s="70"/>
      <c r="F120" s="70"/>
      <c r="G120" s="70"/>
      <c r="H120" s="70"/>
      <c r="I120" s="70"/>
      <c r="J120" s="72"/>
      <c r="K120" s="69"/>
    </row>
    <row r="121" spans="1:11" ht="12.75">
      <c r="A121" s="70"/>
      <c r="B121" s="74"/>
      <c r="C121" s="74"/>
      <c r="D121" s="70"/>
      <c r="E121" s="70"/>
      <c r="F121" s="70"/>
      <c r="G121" s="70"/>
      <c r="H121" s="70"/>
      <c r="I121" s="70"/>
      <c r="J121" s="72"/>
      <c r="K121" s="69"/>
    </row>
    <row r="122" spans="1:11" ht="12.75">
      <c r="A122" s="70"/>
      <c r="B122" s="74"/>
      <c r="C122" s="74"/>
      <c r="D122" s="70"/>
      <c r="E122" s="70"/>
      <c r="F122" s="70"/>
      <c r="G122" s="70"/>
      <c r="H122" s="70"/>
      <c r="I122" s="70"/>
      <c r="J122" s="72"/>
      <c r="K122" s="69"/>
    </row>
    <row r="123" spans="1:11" ht="12.75">
      <c r="A123" s="70"/>
      <c r="B123" s="74"/>
      <c r="C123" s="74"/>
      <c r="D123" s="70"/>
      <c r="E123" s="70"/>
      <c r="F123" s="70"/>
      <c r="G123" s="70"/>
      <c r="H123" s="70"/>
      <c r="I123" s="70"/>
      <c r="J123" s="72"/>
      <c r="K123" s="69"/>
    </row>
    <row r="124" spans="1:11" ht="12.75">
      <c r="A124" s="70"/>
      <c r="B124" s="74"/>
      <c r="C124" s="74"/>
      <c r="D124" s="70"/>
      <c r="E124" s="70"/>
      <c r="F124" s="70"/>
      <c r="G124" s="70"/>
      <c r="H124" s="70"/>
      <c r="I124" s="70"/>
      <c r="J124" s="72"/>
      <c r="K124" s="69"/>
    </row>
    <row r="125" spans="1:11" ht="12.75">
      <c r="A125" s="70"/>
      <c r="B125" s="74"/>
      <c r="C125" s="74"/>
      <c r="D125" s="70"/>
      <c r="E125" s="70"/>
      <c r="F125" s="70"/>
      <c r="G125" s="70"/>
      <c r="H125" s="70"/>
      <c r="I125" s="70"/>
      <c r="J125" s="72"/>
      <c r="K125" s="69"/>
    </row>
    <row r="126" spans="1:11" ht="12.75">
      <c r="A126" s="70"/>
      <c r="B126" s="74"/>
      <c r="C126" s="74"/>
      <c r="D126" s="70"/>
      <c r="E126" s="70"/>
      <c r="F126" s="70"/>
      <c r="G126" s="70"/>
      <c r="H126" s="70"/>
      <c r="I126" s="70"/>
      <c r="J126" s="72"/>
      <c r="K126" s="69"/>
    </row>
    <row r="127" spans="1:11" ht="12.75">
      <c r="A127" s="70"/>
      <c r="B127" s="74"/>
      <c r="C127" s="74"/>
      <c r="D127" s="70"/>
      <c r="E127" s="70"/>
      <c r="F127" s="70"/>
      <c r="G127" s="70"/>
      <c r="H127" s="70"/>
      <c r="I127" s="70"/>
      <c r="J127" s="72"/>
      <c r="K127" s="69"/>
    </row>
    <row r="128" spans="1:11" ht="12.75">
      <c r="A128" s="70"/>
      <c r="B128" s="74"/>
      <c r="C128" s="74"/>
      <c r="D128" s="70"/>
      <c r="E128" s="70"/>
      <c r="F128" s="70"/>
      <c r="G128" s="70"/>
      <c r="H128" s="70"/>
      <c r="I128" s="70"/>
      <c r="J128" s="72"/>
      <c r="K128" s="69"/>
    </row>
    <row r="129" spans="1:11" ht="12.75">
      <c r="A129" s="70"/>
      <c r="B129" s="74"/>
      <c r="C129" s="74"/>
      <c r="D129" s="70"/>
      <c r="E129" s="70"/>
      <c r="F129" s="70"/>
      <c r="G129" s="70"/>
      <c r="H129" s="70"/>
      <c r="I129" s="70"/>
      <c r="J129" s="72"/>
      <c r="K129" s="69"/>
    </row>
    <row r="130" spans="1:11" ht="12.75">
      <c r="A130" s="70"/>
      <c r="B130" s="74"/>
      <c r="C130" s="74"/>
      <c r="D130" s="70"/>
      <c r="E130" s="70"/>
      <c r="F130" s="70"/>
      <c r="G130" s="70"/>
      <c r="H130" s="70"/>
      <c r="I130" s="70"/>
      <c r="J130" s="72"/>
      <c r="K130" s="69"/>
    </row>
    <row r="131" spans="1:11" ht="12.75">
      <c r="A131" s="70"/>
      <c r="B131" s="74"/>
      <c r="C131" s="74"/>
      <c r="D131" s="70"/>
      <c r="E131" s="70"/>
      <c r="F131" s="70"/>
      <c r="G131" s="70"/>
      <c r="H131" s="70"/>
      <c r="I131" s="70"/>
      <c r="J131" s="72"/>
      <c r="K131" s="69"/>
    </row>
    <row r="132" spans="1:11" ht="12.75">
      <c r="A132" s="70"/>
      <c r="B132" s="74"/>
      <c r="C132" s="74"/>
      <c r="D132" s="70"/>
      <c r="E132" s="70"/>
      <c r="F132" s="70"/>
      <c r="G132" s="70"/>
      <c r="H132" s="70"/>
      <c r="I132" s="70"/>
      <c r="J132" s="72"/>
      <c r="K132" s="69"/>
    </row>
    <row r="133" spans="1:11" ht="12.75">
      <c r="A133" s="70"/>
      <c r="B133" s="74"/>
      <c r="C133" s="74"/>
      <c r="D133" s="70"/>
      <c r="E133" s="70"/>
      <c r="F133" s="70"/>
      <c r="G133" s="70"/>
      <c r="H133" s="70"/>
      <c r="I133" s="70"/>
      <c r="J133" s="72"/>
      <c r="K133" s="69"/>
    </row>
    <row r="134" spans="1:11" ht="12.75">
      <c r="A134" s="70"/>
      <c r="B134" s="74"/>
      <c r="C134" s="74"/>
      <c r="D134" s="70"/>
      <c r="E134" s="70"/>
      <c r="F134" s="70"/>
      <c r="G134" s="70"/>
      <c r="H134" s="70"/>
      <c r="I134" s="70"/>
      <c r="J134" s="72"/>
      <c r="K134" s="69"/>
    </row>
    <row r="135" spans="1:11" ht="12.75">
      <c r="A135" s="70"/>
      <c r="B135" s="74"/>
      <c r="C135" s="74"/>
      <c r="D135" s="70"/>
      <c r="E135" s="70"/>
      <c r="F135" s="70"/>
      <c r="G135" s="70"/>
      <c r="H135" s="70"/>
      <c r="I135" s="70"/>
      <c r="J135" s="72"/>
      <c r="K135" s="69"/>
    </row>
    <row r="136" spans="1:11" ht="12.75">
      <c r="A136" s="70"/>
      <c r="B136" s="74"/>
      <c r="C136" s="74"/>
      <c r="D136" s="70"/>
      <c r="E136" s="70"/>
      <c r="F136" s="70"/>
      <c r="G136" s="70"/>
      <c r="H136" s="70"/>
      <c r="I136" s="70"/>
      <c r="J136" s="72"/>
      <c r="K136" s="69"/>
    </row>
    <row r="137" spans="1:11" ht="12.75">
      <c r="A137" s="70"/>
      <c r="B137" s="74"/>
      <c r="C137" s="74"/>
      <c r="D137" s="70"/>
      <c r="E137" s="70"/>
      <c r="F137" s="70"/>
      <c r="G137" s="70"/>
      <c r="H137" s="70"/>
      <c r="I137" s="70"/>
      <c r="J137" s="72"/>
      <c r="K137" s="69"/>
    </row>
    <row r="138" spans="1:11" ht="12.75">
      <c r="A138" s="70"/>
      <c r="B138" s="74"/>
      <c r="C138" s="74"/>
      <c r="D138" s="70"/>
      <c r="E138" s="70"/>
      <c r="F138" s="70"/>
      <c r="G138" s="70"/>
      <c r="H138" s="70"/>
      <c r="I138" s="70"/>
      <c r="J138" s="72"/>
      <c r="K138" s="69"/>
    </row>
    <row r="139" spans="1:11" ht="12.75">
      <c r="A139" s="70"/>
      <c r="B139" s="74"/>
      <c r="C139" s="74"/>
      <c r="D139" s="70"/>
      <c r="E139" s="70"/>
      <c r="F139" s="70"/>
      <c r="G139" s="70"/>
      <c r="H139" s="70"/>
      <c r="I139" s="70"/>
      <c r="J139" s="72"/>
      <c r="K139" s="69"/>
    </row>
    <row r="140" spans="1:11" ht="12.75">
      <c r="A140" s="70"/>
      <c r="B140" s="74"/>
      <c r="C140" s="74"/>
      <c r="D140" s="70"/>
      <c r="E140" s="70"/>
      <c r="F140" s="70"/>
      <c r="G140" s="70"/>
      <c r="H140" s="70"/>
      <c r="I140" s="70"/>
      <c r="J140" s="72"/>
      <c r="K140" s="69"/>
    </row>
    <row r="141" spans="1:11" ht="12.75">
      <c r="A141" s="70"/>
      <c r="B141" s="74"/>
      <c r="C141" s="74"/>
      <c r="D141" s="70"/>
      <c r="E141" s="70"/>
      <c r="F141" s="70"/>
      <c r="G141" s="70"/>
      <c r="H141" s="70"/>
      <c r="I141" s="70"/>
      <c r="J141" s="72"/>
      <c r="K141" s="69"/>
    </row>
    <row r="142" spans="1:11" ht="12.75">
      <c r="A142" s="70"/>
      <c r="B142" s="74"/>
      <c r="C142" s="74"/>
      <c r="D142" s="70"/>
      <c r="E142" s="70"/>
      <c r="F142" s="70"/>
      <c r="G142" s="70"/>
      <c r="H142" s="70"/>
      <c r="I142" s="70"/>
      <c r="J142" s="72"/>
      <c r="K142" s="69"/>
    </row>
    <row r="143" spans="1:11" ht="12.75">
      <c r="A143" s="70"/>
      <c r="B143" s="74"/>
      <c r="C143" s="74"/>
      <c r="D143" s="70"/>
      <c r="E143" s="70"/>
      <c r="F143" s="70"/>
      <c r="G143" s="70"/>
      <c r="H143" s="70"/>
      <c r="I143" s="70"/>
      <c r="J143" s="72"/>
      <c r="K143" s="69"/>
    </row>
    <row r="144" spans="1:11" ht="12.75">
      <c r="A144" s="70"/>
      <c r="B144" s="74"/>
      <c r="C144" s="74"/>
      <c r="D144" s="70"/>
      <c r="E144" s="70"/>
      <c r="F144" s="70"/>
      <c r="G144" s="70"/>
      <c r="H144" s="70"/>
      <c r="I144" s="70"/>
      <c r="J144" s="72"/>
      <c r="K144" s="69"/>
    </row>
    <row r="145" spans="1:11" ht="12.75">
      <c r="A145" s="70"/>
      <c r="B145" s="74"/>
      <c r="C145" s="74"/>
      <c r="D145" s="70"/>
      <c r="E145" s="70"/>
      <c r="F145" s="70"/>
      <c r="G145" s="70"/>
      <c r="H145" s="70"/>
      <c r="I145" s="70"/>
      <c r="J145" s="72"/>
      <c r="K145" s="69"/>
    </row>
    <row r="146" spans="1:11" ht="12.75">
      <c r="A146" s="70"/>
      <c r="B146" s="74"/>
      <c r="C146" s="74"/>
      <c r="D146" s="70"/>
      <c r="E146" s="70"/>
      <c r="F146" s="70"/>
      <c r="G146" s="70"/>
      <c r="H146" s="70"/>
      <c r="I146" s="70"/>
      <c r="J146" s="72"/>
      <c r="K146" s="69"/>
    </row>
    <row r="147" spans="1:11" ht="12.75">
      <c r="A147" s="70"/>
      <c r="B147" s="74"/>
      <c r="C147" s="74"/>
      <c r="D147" s="70"/>
      <c r="E147" s="70"/>
      <c r="F147" s="70"/>
      <c r="G147" s="70"/>
      <c r="H147" s="70"/>
      <c r="I147" s="70"/>
      <c r="J147" s="72"/>
      <c r="K147" s="69"/>
    </row>
    <row r="148" spans="1:11" ht="12.75">
      <c r="A148" s="70"/>
      <c r="B148" s="74"/>
      <c r="C148" s="74"/>
      <c r="D148" s="70"/>
      <c r="E148" s="70"/>
      <c r="F148" s="70"/>
      <c r="G148" s="70"/>
      <c r="H148" s="70"/>
      <c r="I148" s="70"/>
      <c r="J148" s="72"/>
      <c r="K148" s="69"/>
    </row>
    <row r="149" spans="1:11" ht="12.75">
      <c r="A149" s="70"/>
      <c r="B149" s="74"/>
      <c r="C149" s="74"/>
      <c r="D149" s="70"/>
      <c r="E149" s="70"/>
      <c r="F149" s="70"/>
      <c r="G149" s="70"/>
      <c r="H149" s="70"/>
      <c r="I149" s="70"/>
      <c r="J149" s="72"/>
      <c r="K149" s="69"/>
    </row>
    <row r="150" spans="1:11" ht="12.75">
      <c r="A150" s="70"/>
      <c r="B150" s="74"/>
      <c r="C150" s="74"/>
      <c r="D150" s="70"/>
      <c r="E150" s="70"/>
      <c r="F150" s="70"/>
      <c r="G150" s="70"/>
      <c r="H150" s="70"/>
      <c r="I150" s="70"/>
      <c r="J150" s="72"/>
      <c r="K150" s="69"/>
    </row>
    <row r="151" spans="1:11" ht="12.75">
      <c r="A151" s="70"/>
      <c r="B151" s="74"/>
      <c r="C151" s="74"/>
      <c r="D151" s="70"/>
      <c r="E151" s="70"/>
      <c r="F151" s="70"/>
      <c r="G151" s="70"/>
      <c r="H151" s="70"/>
      <c r="I151" s="70"/>
      <c r="J151" s="72"/>
      <c r="K151" s="69"/>
    </row>
    <row r="152" spans="1:11" ht="12.75">
      <c r="A152" s="70"/>
      <c r="B152" s="74"/>
      <c r="C152" s="74"/>
      <c r="D152" s="70"/>
      <c r="E152" s="70"/>
      <c r="F152" s="70"/>
      <c r="G152" s="70"/>
      <c r="H152" s="70"/>
      <c r="I152" s="70"/>
      <c r="J152" s="72"/>
      <c r="K152" s="69"/>
    </row>
    <row r="153" spans="1:11" ht="12.75">
      <c r="A153" s="70"/>
      <c r="B153" s="74"/>
      <c r="C153" s="74"/>
      <c r="D153" s="70"/>
      <c r="E153" s="70"/>
      <c r="F153" s="70"/>
      <c r="G153" s="70"/>
      <c r="H153" s="70"/>
      <c r="I153" s="70"/>
      <c r="J153" s="72"/>
      <c r="K153" s="69"/>
    </row>
    <row r="154" spans="1:11" ht="12.75">
      <c r="A154" s="70"/>
      <c r="B154" s="74"/>
      <c r="C154" s="74"/>
      <c r="D154" s="70"/>
      <c r="E154" s="70"/>
      <c r="F154" s="70"/>
      <c r="G154" s="70"/>
      <c r="H154" s="70"/>
      <c r="I154" s="70"/>
      <c r="J154" s="72"/>
      <c r="K154" s="69"/>
    </row>
    <row r="155" spans="1:11" ht="12.75">
      <c r="A155" s="70"/>
      <c r="B155" s="74"/>
      <c r="C155" s="74"/>
      <c r="D155" s="70"/>
      <c r="E155" s="70"/>
      <c r="F155" s="70"/>
      <c r="G155" s="70"/>
      <c r="H155" s="70"/>
      <c r="I155" s="70"/>
      <c r="J155" s="72"/>
      <c r="K155" s="69"/>
    </row>
    <row r="156" spans="1:11" ht="12.75">
      <c r="A156" s="70"/>
      <c r="B156" s="74"/>
      <c r="C156" s="74"/>
      <c r="D156" s="70"/>
      <c r="E156" s="70"/>
      <c r="F156" s="70"/>
      <c r="G156" s="70"/>
      <c r="H156" s="70"/>
      <c r="I156" s="70"/>
      <c r="J156" s="72"/>
      <c r="K156" s="69"/>
    </row>
    <row r="157" spans="1:11" ht="12.75">
      <c r="A157" s="70"/>
      <c r="B157" s="74"/>
      <c r="C157" s="74"/>
      <c r="D157" s="70"/>
      <c r="E157" s="70"/>
      <c r="F157" s="70"/>
      <c r="G157" s="70"/>
      <c r="H157" s="70"/>
      <c r="I157" s="70"/>
      <c r="J157" s="72"/>
      <c r="K157" s="69"/>
    </row>
    <row r="158" spans="1:11" ht="12.75">
      <c r="A158" s="70"/>
      <c r="B158" s="74"/>
      <c r="C158" s="74"/>
      <c r="D158" s="70"/>
      <c r="E158" s="70"/>
      <c r="F158" s="70"/>
      <c r="G158" s="70"/>
      <c r="H158" s="70"/>
      <c r="I158" s="70"/>
      <c r="J158" s="72"/>
      <c r="K158" s="69"/>
    </row>
    <row r="159" spans="1:11" ht="12.75">
      <c r="A159" s="70"/>
      <c r="B159" s="74"/>
      <c r="C159" s="74"/>
      <c r="D159" s="70"/>
      <c r="E159" s="70"/>
      <c r="F159" s="70"/>
      <c r="G159" s="70"/>
      <c r="H159" s="70"/>
      <c r="I159" s="70"/>
      <c r="J159" s="72"/>
      <c r="K159" s="69"/>
    </row>
    <row r="160" spans="1:11" ht="12.75">
      <c r="A160" s="70"/>
      <c r="B160" s="74"/>
      <c r="C160" s="74"/>
      <c r="D160" s="70"/>
      <c r="E160" s="70"/>
      <c r="F160" s="70"/>
      <c r="G160" s="70"/>
      <c r="H160" s="70"/>
      <c r="I160" s="70"/>
      <c r="J160" s="72"/>
      <c r="K160" s="69"/>
    </row>
    <row r="161" spans="1:11" ht="12.75">
      <c r="A161" s="70"/>
      <c r="B161" s="74"/>
      <c r="C161" s="74"/>
      <c r="D161" s="70"/>
      <c r="E161" s="70"/>
      <c r="F161" s="70"/>
      <c r="G161" s="70"/>
      <c r="H161" s="70"/>
      <c r="I161" s="70"/>
      <c r="J161" s="72"/>
      <c r="K161" s="69"/>
    </row>
    <row r="162" spans="1:11" ht="12.75">
      <c r="A162" s="70"/>
      <c r="B162" s="74"/>
      <c r="C162" s="74"/>
      <c r="D162" s="70"/>
      <c r="E162" s="70"/>
      <c r="F162" s="70"/>
      <c r="G162" s="70"/>
      <c r="H162" s="70"/>
      <c r="I162" s="70"/>
      <c r="J162" s="72"/>
      <c r="K162" s="69"/>
    </row>
    <row r="163" spans="1:11" ht="12.75">
      <c r="A163" s="70"/>
      <c r="B163" s="74"/>
      <c r="C163" s="74"/>
      <c r="D163" s="70"/>
      <c r="E163" s="70"/>
      <c r="F163" s="70"/>
      <c r="G163" s="70"/>
      <c r="H163" s="70"/>
      <c r="I163" s="70"/>
      <c r="J163" s="72"/>
      <c r="K163" s="69"/>
    </row>
    <row r="164" spans="1:11" ht="12.75">
      <c r="A164" s="70"/>
      <c r="B164" s="74"/>
      <c r="C164" s="74"/>
      <c r="D164" s="70"/>
      <c r="E164" s="70"/>
      <c r="F164" s="70"/>
      <c r="G164" s="70"/>
      <c r="H164" s="70"/>
      <c r="I164" s="70"/>
      <c r="J164" s="72"/>
      <c r="K164" s="69"/>
    </row>
    <row r="165" spans="1:11" ht="12.75">
      <c r="A165" s="70"/>
      <c r="B165" s="74"/>
      <c r="C165" s="74"/>
      <c r="D165" s="70"/>
      <c r="E165" s="70"/>
      <c r="F165" s="70"/>
      <c r="G165" s="70"/>
      <c r="H165" s="70"/>
      <c r="I165" s="70"/>
      <c r="J165" s="72"/>
      <c r="K165" s="69"/>
    </row>
    <row r="166" spans="1:11" ht="12.75">
      <c r="A166" s="70"/>
      <c r="B166" s="74"/>
      <c r="C166" s="74"/>
      <c r="D166" s="70"/>
      <c r="E166" s="70"/>
      <c r="F166" s="70"/>
      <c r="G166" s="70"/>
      <c r="H166" s="70"/>
      <c r="I166" s="70"/>
      <c r="J166" s="72"/>
      <c r="K166" s="69"/>
    </row>
    <row r="167" spans="1:11" ht="12.75">
      <c r="A167" s="70"/>
      <c r="B167" s="74"/>
      <c r="C167" s="74"/>
      <c r="D167" s="70"/>
      <c r="E167" s="70"/>
      <c r="F167" s="70"/>
      <c r="G167" s="70"/>
      <c r="H167" s="70"/>
      <c r="I167" s="70"/>
      <c r="J167" s="72"/>
      <c r="K167" s="69"/>
    </row>
    <row r="168" spans="1:11" ht="12.75">
      <c r="A168" s="70"/>
      <c r="B168" s="74"/>
      <c r="C168" s="74"/>
      <c r="D168" s="70"/>
      <c r="E168" s="70"/>
      <c r="F168" s="70"/>
      <c r="G168" s="70"/>
      <c r="H168" s="70"/>
      <c r="I168" s="70"/>
      <c r="J168" s="72"/>
      <c r="K168" s="69"/>
    </row>
    <row r="169" spans="1:11" ht="12.75">
      <c r="A169" s="70"/>
      <c r="B169" s="74"/>
      <c r="C169" s="74"/>
      <c r="D169" s="70"/>
      <c r="E169" s="70"/>
      <c r="F169" s="70"/>
      <c r="G169" s="70"/>
      <c r="H169" s="70"/>
      <c r="I169" s="70"/>
      <c r="J169" s="72"/>
      <c r="K169" s="69"/>
    </row>
    <row r="170" spans="1:11" ht="12.75">
      <c r="A170" s="70"/>
      <c r="B170" s="74"/>
      <c r="C170" s="74"/>
      <c r="D170" s="70"/>
      <c r="E170" s="70"/>
      <c r="F170" s="70"/>
      <c r="G170" s="70"/>
      <c r="H170" s="70"/>
      <c r="I170" s="70"/>
      <c r="J170" s="72"/>
      <c r="K170" s="69"/>
    </row>
    <row r="171" spans="1:11" ht="12.75">
      <c r="A171" s="70"/>
      <c r="B171" s="74"/>
      <c r="C171" s="74"/>
      <c r="D171" s="70"/>
      <c r="E171" s="70"/>
      <c r="F171" s="70"/>
      <c r="G171" s="70"/>
      <c r="H171" s="70"/>
      <c r="I171" s="70"/>
      <c r="J171" s="72"/>
      <c r="K171" s="69"/>
    </row>
    <row r="172" spans="1:11" ht="12.75">
      <c r="A172" s="70"/>
      <c r="B172" s="74"/>
      <c r="C172" s="74"/>
      <c r="D172" s="70"/>
      <c r="E172" s="70"/>
      <c r="F172" s="70"/>
      <c r="G172" s="70"/>
      <c r="H172" s="70"/>
      <c r="I172" s="70"/>
      <c r="J172" s="72"/>
      <c r="K172" s="69"/>
    </row>
    <row r="173" spans="1:11" ht="12.75">
      <c r="A173" s="70"/>
      <c r="B173" s="74"/>
      <c r="C173" s="74"/>
      <c r="D173" s="70"/>
      <c r="E173" s="70"/>
      <c r="F173" s="70"/>
      <c r="G173" s="70"/>
      <c r="H173" s="70"/>
      <c r="I173" s="70"/>
      <c r="J173" s="72"/>
      <c r="K173" s="69"/>
    </row>
    <row r="174" spans="1:11" ht="12.75">
      <c r="A174" s="70"/>
      <c r="B174" s="74"/>
      <c r="C174" s="74"/>
      <c r="D174" s="70"/>
      <c r="E174" s="70"/>
      <c r="F174" s="70"/>
      <c r="G174" s="70"/>
      <c r="H174" s="70"/>
      <c r="I174" s="70"/>
      <c r="J174" s="72"/>
      <c r="K174" s="69"/>
    </row>
    <row r="175" spans="1:11" ht="12.75">
      <c r="A175" s="70"/>
      <c r="B175" s="74"/>
      <c r="C175" s="74"/>
      <c r="D175" s="70"/>
      <c r="E175" s="70"/>
      <c r="F175" s="70"/>
      <c r="G175" s="70"/>
      <c r="H175" s="70"/>
      <c r="I175" s="70"/>
      <c r="J175" s="72"/>
      <c r="K175" s="69"/>
    </row>
    <row r="176" spans="1:11" ht="12.75">
      <c r="A176" s="70"/>
      <c r="B176" s="74"/>
      <c r="C176" s="74"/>
      <c r="D176" s="70"/>
      <c r="E176" s="70"/>
      <c r="F176" s="70"/>
      <c r="G176" s="70"/>
      <c r="H176" s="70"/>
      <c r="I176" s="70"/>
      <c r="J176" s="72"/>
      <c r="K176" s="69"/>
    </row>
    <row r="177" spans="1:11" ht="12.75">
      <c r="A177" s="70"/>
      <c r="B177" s="74"/>
      <c r="C177" s="74"/>
      <c r="D177" s="70"/>
      <c r="E177" s="70"/>
      <c r="F177" s="70"/>
      <c r="G177" s="70"/>
      <c r="H177" s="70"/>
      <c r="I177" s="70"/>
      <c r="J177" s="72"/>
      <c r="K177" s="69"/>
    </row>
    <row r="178" spans="1:11" ht="12.75">
      <c r="A178" s="70"/>
      <c r="B178" s="71"/>
      <c r="C178" s="71"/>
      <c r="D178" s="70"/>
      <c r="E178" s="70"/>
      <c r="F178" s="70"/>
      <c r="G178" s="70"/>
      <c r="H178" s="70"/>
      <c r="I178" s="70"/>
      <c r="J178" s="72"/>
      <c r="K178" s="69"/>
    </row>
    <row r="179" spans="1:11" ht="12.75">
      <c r="A179" s="70"/>
      <c r="B179" s="71"/>
      <c r="C179" s="71"/>
      <c r="D179" s="70"/>
      <c r="E179" s="70"/>
      <c r="F179" s="70"/>
      <c r="G179" s="70"/>
      <c r="H179" s="70"/>
      <c r="I179" s="70"/>
      <c r="J179" s="72"/>
      <c r="K179" s="69"/>
    </row>
    <row r="180" spans="1:11" ht="12.75">
      <c r="A180" s="70"/>
      <c r="B180" s="71"/>
      <c r="C180" s="71"/>
      <c r="D180" s="70"/>
      <c r="E180" s="70"/>
      <c r="F180" s="70"/>
      <c r="G180" s="70"/>
      <c r="H180" s="70"/>
      <c r="I180" s="70"/>
      <c r="J180" s="72"/>
      <c r="K180" s="69"/>
    </row>
    <row r="181" spans="1:11" ht="12.75">
      <c r="A181" s="70"/>
      <c r="B181" s="71"/>
      <c r="C181" s="71"/>
      <c r="D181" s="70"/>
      <c r="E181" s="70"/>
      <c r="F181" s="70"/>
      <c r="G181" s="70"/>
      <c r="H181" s="70"/>
      <c r="I181" s="70"/>
      <c r="J181" s="72"/>
      <c r="K181" s="69"/>
    </row>
    <row r="182" spans="1:11" ht="12.75">
      <c r="A182" s="70"/>
      <c r="B182" s="71"/>
      <c r="C182" s="71"/>
      <c r="D182" s="70"/>
      <c r="E182" s="70"/>
      <c r="F182" s="70"/>
      <c r="G182" s="70"/>
      <c r="H182" s="70"/>
      <c r="I182" s="70"/>
      <c r="J182" s="72"/>
      <c r="K182" s="69"/>
    </row>
    <row r="183" spans="1:11" ht="12.75">
      <c r="A183" s="70"/>
      <c r="B183" s="71"/>
      <c r="C183" s="71"/>
      <c r="D183" s="70"/>
      <c r="E183" s="70"/>
      <c r="F183" s="70"/>
      <c r="G183" s="70"/>
      <c r="H183" s="70"/>
      <c r="I183" s="70"/>
      <c r="J183" s="72"/>
      <c r="K183" s="69"/>
    </row>
    <row r="184" spans="1:11" ht="12.75">
      <c r="A184" s="70"/>
      <c r="B184" s="71"/>
      <c r="C184" s="71"/>
      <c r="D184" s="70"/>
      <c r="E184" s="70"/>
      <c r="F184" s="70"/>
      <c r="G184" s="70"/>
      <c r="H184" s="70"/>
      <c r="I184" s="70"/>
      <c r="J184" s="72"/>
      <c r="K184" s="69"/>
    </row>
    <row r="185" spans="1:11" ht="12.75">
      <c r="A185" s="70"/>
      <c r="B185" s="71"/>
      <c r="C185" s="71"/>
      <c r="D185" s="70"/>
      <c r="E185" s="70"/>
      <c r="F185" s="70"/>
      <c r="G185" s="70"/>
      <c r="H185" s="70"/>
      <c r="I185" s="70"/>
      <c r="J185" s="72"/>
      <c r="K185" s="69"/>
    </row>
    <row r="186" spans="1:11" ht="12.75">
      <c r="A186" s="70"/>
      <c r="B186" s="71"/>
      <c r="C186" s="71"/>
      <c r="D186" s="70"/>
      <c r="E186" s="70"/>
      <c r="F186" s="70"/>
      <c r="G186" s="70"/>
      <c r="H186" s="70"/>
      <c r="I186" s="70"/>
      <c r="J186" s="72"/>
      <c r="K186" s="69"/>
    </row>
    <row r="187" spans="1:11" ht="12.75">
      <c r="A187" s="70"/>
      <c r="B187" s="71"/>
      <c r="C187" s="71"/>
      <c r="D187" s="70"/>
      <c r="E187" s="70"/>
      <c r="F187" s="70"/>
      <c r="G187" s="70"/>
      <c r="H187" s="70"/>
      <c r="I187" s="70"/>
      <c r="J187" s="72"/>
      <c r="K187" s="69"/>
    </row>
    <row r="188" spans="1:11" ht="12.75">
      <c r="A188" s="70"/>
      <c r="B188" s="71"/>
      <c r="C188" s="71"/>
      <c r="D188" s="70"/>
      <c r="E188" s="70"/>
      <c r="F188" s="70"/>
      <c r="G188" s="70"/>
      <c r="H188" s="70"/>
      <c r="I188" s="70"/>
      <c r="J188" s="72"/>
      <c r="K188" s="69"/>
    </row>
    <row r="189" spans="1:11" ht="12.75">
      <c r="A189" s="70"/>
      <c r="B189" s="71"/>
      <c r="C189" s="71"/>
      <c r="D189" s="70"/>
      <c r="E189" s="70"/>
      <c r="F189" s="70"/>
      <c r="G189" s="70"/>
      <c r="H189" s="70"/>
      <c r="I189" s="70"/>
      <c r="J189" s="72"/>
      <c r="K189" s="69"/>
    </row>
    <row r="190" spans="1:11" ht="12.75">
      <c r="A190" s="70"/>
      <c r="B190" s="71"/>
      <c r="C190" s="71"/>
      <c r="D190" s="70"/>
      <c r="E190" s="70"/>
      <c r="F190" s="70"/>
      <c r="G190" s="70"/>
      <c r="H190" s="70"/>
      <c r="I190" s="70"/>
      <c r="J190" s="72"/>
      <c r="K190" s="69"/>
    </row>
    <row r="191" spans="1:11" ht="12.75">
      <c r="A191" s="70"/>
      <c r="B191" s="71"/>
      <c r="C191" s="71"/>
      <c r="D191" s="70"/>
      <c r="E191" s="70"/>
      <c r="F191" s="70"/>
      <c r="G191" s="70"/>
      <c r="H191" s="70"/>
      <c r="I191" s="70"/>
      <c r="J191" s="72"/>
      <c r="K191" s="69"/>
    </row>
    <row r="192" spans="1:11" ht="12.75">
      <c r="A192" s="70"/>
      <c r="B192" s="71"/>
      <c r="C192" s="71"/>
      <c r="D192" s="70"/>
      <c r="E192" s="70"/>
      <c r="F192" s="70"/>
      <c r="G192" s="70"/>
      <c r="H192" s="70"/>
      <c r="I192" s="70"/>
      <c r="J192" s="72"/>
      <c r="K192" s="69"/>
    </row>
    <row r="193" spans="1:11" ht="12.75">
      <c r="A193" s="70"/>
      <c r="B193" s="71"/>
      <c r="C193" s="71"/>
      <c r="D193" s="70"/>
      <c r="E193" s="70"/>
      <c r="F193" s="70"/>
      <c r="G193" s="70"/>
      <c r="H193" s="70"/>
      <c r="I193" s="70"/>
      <c r="J193" s="72"/>
      <c r="K193" s="69"/>
    </row>
    <row r="194" spans="1:11" ht="12.75">
      <c r="A194" s="70"/>
      <c r="B194" s="71"/>
      <c r="C194" s="71"/>
      <c r="D194" s="70"/>
      <c r="E194" s="70"/>
      <c r="F194" s="70"/>
      <c r="G194" s="70"/>
      <c r="H194" s="70"/>
      <c r="I194" s="70"/>
      <c r="J194" s="72"/>
      <c r="K194" s="69"/>
    </row>
    <row r="195" spans="1:11" ht="12.75">
      <c r="A195" s="70"/>
      <c r="B195" s="71"/>
      <c r="C195" s="71"/>
      <c r="D195" s="70"/>
      <c r="E195" s="70"/>
      <c r="F195" s="70"/>
      <c r="G195" s="70"/>
      <c r="H195" s="70"/>
      <c r="I195" s="70"/>
      <c r="J195" s="72"/>
      <c r="K195" s="69"/>
    </row>
    <row r="196" spans="1:11" ht="12.75">
      <c r="A196" s="70"/>
      <c r="B196" s="71"/>
      <c r="C196" s="71"/>
      <c r="D196" s="70"/>
      <c r="E196" s="70"/>
      <c r="F196" s="70"/>
      <c r="G196" s="70"/>
      <c r="H196" s="70"/>
      <c r="I196" s="70"/>
      <c r="J196" s="72"/>
      <c r="K196" s="69"/>
    </row>
    <row r="197" spans="1:11" ht="12.75">
      <c r="A197" s="70"/>
      <c r="B197" s="71"/>
      <c r="C197" s="71"/>
      <c r="D197" s="70"/>
      <c r="E197" s="70"/>
      <c r="F197" s="70"/>
      <c r="G197" s="70"/>
      <c r="H197" s="70"/>
      <c r="I197" s="70"/>
      <c r="J197" s="72"/>
      <c r="K197" s="69"/>
    </row>
    <row r="198" spans="1:11" ht="12.75">
      <c r="A198" s="70"/>
      <c r="B198" s="71"/>
      <c r="C198" s="71"/>
      <c r="D198" s="70"/>
      <c r="E198" s="70"/>
      <c r="F198" s="70"/>
      <c r="G198" s="70"/>
      <c r="H198" s="70"/>
      <c r="I198" s="70"/>
      <c r="J198" s="72"/>
      <c r="K198" s="69"/>
    </row>
    <row r="199" spans="1:11" ht="12.75">
      <c r="A199" s="70"/>
      <c r="B199" s="71"/>
      <c r="C199" s="71"/>
      <c r="D199" s="70"/>
      <c r="E199" s="70"/>
      <c r="F199" s="70"/>
      <c r="G199" s="70"/>
      <c r="H199" s="70"/>
      <c r="I199" s="70"/>
      <c r="J199" s="72"/>
      <c r="K199" s="69"/>
    </row>
    <row r="200" spans="1:11" ht="12.75">
      <c r="A200" s="70"/>
      <c r="B200" s="71"/>
      <c r="C200" s="71"/>
      <c r="D200" s="70"/>
      <c r="E200" s="70"/>
      <c r="F200" s="70"/>
      <c r="G200" s="70"/>
      <c r="H200" s="70"/>
      <c r="I200" s="70"/>
      <c r="J200" s="72"/>
      <c r="K200" s="69"/>
    </row>
    <row r="201" spans="1:11" ht="12.75">
      <c r="A201" s="70"/>
      <c r="B201" s="71"/>
      <c r="C201" s="71"/>
      <c r="D201" s="70"/>
      <c r="E201" s="70"/>
      <c r="F201" s="70"/>
      <c r="G201" s="70"/>
      <c r="H201" s="70"/>
      <c r="I201" s="70"/>
      <c r="J201" s="72"/>
      <c r="K201" s="69"/>
    </row>
    <row r="202" spans="1:11" ht="12.75">
      <c r="A202" s="70"/>
      <c r="B202" s="71"/>
      <c r="C202" s="71"/>
      <c r="D202" s="70"/>
      <c r="E202" s="70"/>
      <c r="F202" s="70"/>
      <c r="G202" s="70"/>
      <c r="H202" s="70"/>
      <c r="I202" s="70"/>
      <c r="J202" s="72"/>
      <c r="K202" s="69"/>
    </row>
    <row r="203" spans="1:11" ht="12.75">
      <c r="A203" s="70"/>
      <c r="B203" s="71"/>
      <c r="C203" s="71"/>
      <c r="D203" s="70"/>
      <c r="E203" s="70"/>
      <c r="F203" s="70"/>
      <c r="G203" s="70"/>
      <c r="H203" s="70"/>
      <c r="I203" s="70"/>
      <c r="J203" s="72"/>
      <c r="K203" s="69"/>
    </row>
    <row r="204" spans="1:11" ht="12.75">
      <c r="A204" s="70"/>
      <c r="B204" s="71"/>
      <c r="C204" s="71"/>
      <c r="D204" s="70"/>
      <c r="E204" s="70"/>
      <c r="F204" s="70"/>
      <c r="G204" s="70"/>
      <c r="H204" s="70"/>
      <c r="I204" s="70"/>
      <c r="J204" s="72"/>
      <c r="K204" s="69"/>
    </row>
    <row r="205" spans="1:11" ht="12.75">
      <c r="A205" s="70"/>
      <c r="B205" s="71"/>
      <c r="C205" s="71"/>
      <c r="D205" s="70"/>
      <c r="E205" s="70"/>
      <c r="F205" s="70"/>
      <c r="G205" s="70"/>
      <c r="H205" s="70"/>
      <c r="I205" s="70"/>
      <c r="J205" s="72"/>
      <c r="K205" s="69"/>
    </row>
    <row r="206" spans="1:11" ht="12.75">
      <c r="A206" s="70"/>
      <c r="B206" s="71"/>
      <c r="C206" s="71"/>
      <c r="D206" s="70"/>
      <c r="E206" s="70"/>
      <c r="F206" s="70"/>
      <c r="G206" s="70"/>
      <c r="H206" s="70"/>
      <c r="I206" s="70"/>
      <c r="J206" s="72"/>
      <c r="K206" s="69"/>
    </row>
    <row r="207" spans="1:11" ht="12.75">
      <c r="A207" s="70"/>
      <c r="B207" s="71"/>
      <c r="C207" s="71"/>
      <c r="D207" s="70"/>
      <c r="E207" s="70"/>
      <c r="F207" s="70"/>
      <c r="G207" s="70"/>
      <c r="H207" s="70"/>
      <c r="I207" s="70"/>
      <c r="J207" s="72"/>
      <c r="K207" s="69"/>
    </row>
    <row r="208" spans="1:11" ht="12.75">
      <c r="A208" s="70"/>
      <c r="B208" s="71"/>
      <c r="C208" s="71"/>
      <c r="D208" s="70"/>
      <c r="E208" s="70"/>
      <c r="F208" s="70"/>
      <c r="G208" s="70"/>
      <c r="H208" s="70"/>
      <c r="I208" s="70"/>
      <c r="J208" s="72"/>
      <c r="K208" s="69"/>
    </row>
    <row r="209" spans="1:11" ht="12.75">
      <c r="A209" s="70"/>
      <c r="B209" s="71"/>
      <c r="C209" s="71"/>
      <c r="D209" s="70"/>
      <c r="E209" s="70"/>
      <c r="F209" s="70"/>
      <c r="G209" s="70"/>
      <c r="H209" s="70"/>
      <c r="I209" s="70"/>
      <c r="J209" s="72"/>
      <c r="K209" s="69"/>
    </row>
    <row r="210" spans="1:11" ht="12.75">
      <c r="A210" s="70"/>
      <c r="B210" s="71"/>
      <c r="C210" s="71"/>
      <c r="D210" s="70"/>
      <c r="E210" s="70"/>
      <c r="F210" s="70"/>
      <c r="G210" s="70"/>
      <c r="H210" s="70"/>
      <c r="I210" s="70"/>
      <c r="J210" s="72"/>
      <c r="K210" s="69"/>
    </row>
    <row r="211" spans="1:11" ht="12.75">
      <c r="A211" s="70"/>
      <c r="B211" s="71"/>
      <c r="C211" s="71"/>
      <c r="D211" s="70"/>
      <c r="E211" s="70"/>
      <c r="F211" s="70"/>
      <c r="G211" s="70"/>
      <c r="H211" s="70"/>
      <c r="I211" s="70"/>
      <c r="J211" s="72"/>
      <c r="K211" s="69"/>
    </row>
    <row r="212" spans="1:11" ht="12.75">
      <c r="A212" s="70"/>
      <c r="B212" s="71"/>
      <c r="C212" s="71"/>
      <c r="D212" s="70"/>
      <c r="E212" s="70"/>
      <c r="F212" s="70"/>
      <c r="G212" s="70"/>
      <c r="H212" s="70"/>
      <c r="I212" s="70"/>
      <c r="J212" s="72"/>
      <c r="K212" s="69"/>
    </row>
    <row r="213" spans="1:11" ht="12.75">
      <c r="A213" s="70"/>
      <c r="B213" s="71"/>
      <c r="C213" s="71"/>
      <c r="D213" s="70"/>
      <c r="E213" s="70"/>
      <c r="F213" s="70"/>
      <c r="G213" s="70"/>
      <c r="H213" s="70"/>
      <c r="I213" s="70"/>
      <c r="J213" s="72"/>
      <c r="K213" s="69"/>
    </row>
    <row r="214" spans="1:11" ht="12.75">
      <c r="A214" s="70"/>
      <c r="B214" s="71"/>
      <c r="C214" s="71"/>
      <c r="D214" s="70"/>
      <c r="E214" s="70"/>
      <c r="F214" s="70"/>
      <c r="G214" s="70"/>
      <c r="H214" s="70"/>
      <c r="I214" s="70"/>
      <c r="J214" s="72"/>
      <c r="K214" s="69"/>
    </row>
    <row r="215" spans="1:11" ht="12.75">
      <c r="A215" s="70"/>
      <c r="B215" s="71"/>
      <c r="C215" s="71"/>
      <c r="D215" s="70"/>
      <c r="E215" s="70"/>
      <c r="F215" s="70"/>
      <c r="G215" s="70"/>
      <c r="H215" s="70"/>
      <c r="I215" s="70"/>
      <c r="J215" s="72"/>
      <c r="K215" s="69"/>
    </row>
    <row r="216" spans="1:11" ht="12.75">
      <c r="A216" s="70"/>
      <c r="B216" s="71"/>
      <c r="C216" s="71"/>
      <c r="D216" s="70"/>
      <c r="E216" s="70"/>
      <c r="F216" s="70"/>
      <c r="G216" s="70"/>
      <c r="H216" s="70"/>
      <c r="I216" s="70"/>
      <c r="J216" s="72"/>
      <c r="K216" s="69"/>
    </row>
    <row r="217" spans="1:11" ht="12.75">
      <c r="A217" s="70"/>
      <c r="B217" s="71"/>
      <c r="C217" s="71"/>
      <c r="D217" s="70"/>
      <c r="E217" s="70"/>
      <c r="F217" s="70"/>
      <c r="G217" s="70"/>
      <c r="H217" s="70"/>
      <c r="I217" s="70"/>
      <c r="J217" s="72"/>
      <c r="K217" s="69"/>
    </row>
    <row r="218" spans="1:11" ht="12.75">
      <c r="A218" s="70"/>
      <c r="B218" s="71"/>
      <c r="C218" s="71"/>
      <c r="D218" s="70"/>
      <c r="E218" s="70"/>
      <c r="F218" s="70"/>
      <c r="G218" s="70"/>
      <c r="H218" s="70"/>
      <c r="I218" s="70"/>
      <c r="J218" s="72"/>
      <c r="K218" s="69"/>
    </row>
    <row r="219" spans="1:11" ht="12.75">
      <c r="A219" s="70"/>
      <c r="B219" s="71"/>
      <c r="C219" s="71"/>
      <c r="D219" s="70"/>
      <c r="E219" s="70"/>
      <c r="F219" s="70"/>
      <c r="G219" s="70"/>
      <c r="H219" s="70"/>
      <c r="I219" s="70"/>
      <c r="J219" s="72"/>
      <c r="K219" s="69"/>
    </row>
    <row r="220" spans="1:11" ht="12.75">
      <c r="A220" s="70"/>
      <c r="B220" s="71"/>
      <c r="C220" s="71"/>
      <c r="D220" s="70"/>
      <c r="E220" s="70"/>
      <c r="F220" s="70"/>
      <c r="G220" s="70"/>
      <c r="H220" s="70"/>
      <c r="I220" s="70"/>
      <c r="J220" s="72"/>
      <c r="K220" s="69"/>
    </row>
    <row r="221" spans="1:11" ht="12.75">
      <c r="A221" s="70"/>
      <c r="B221" s="71"/>
      <c r="C221" s="71"/>
      <c r="D221" s="70"/>
      <c r="E221" s="70"/>
      <c r="F221" s="70"/>
      <c r="G221" s="70"/>
      <c r="H221" s="70"/>
      <c r="I221" s="70"/>
      <c r="J221" s="72"/>
      <c r="K221" s="69"/>
    </row>
    <row r="222" spans="1:11" ht="12.75">
      <c r="A222" s="70"/>
      <c r="B222" s="71"/>
      <c r="C222" s="71"/>
      <c r="D222" s="70"/>
      <c r="E222" s="70"/>
      <c r="F222" s="70"/>
      <c r="G222" s="70"/>
      <c r="H222" s="70"/>
      <c r="I222" s="70"/>
      <c r="J222" s="72"/>
      <c r="K222" s="69"/>
    </row>
    <row r="223" spans="1:11" ht="12.75">
      <c r="A223" s="70"/>
      <c r="B223" s="71"/>
      <c r="C223" s="71"/>
      <c r="D223" s="70"/>
      <c r="E223" s="70"/>
      <c r="F223" s="70"/>
      <c r="G223" s="70"/>
      <c r="H223" s="70"/>
      <c r="I223" s="70"/>
      <c r="J223" s="72"/>
      <c r="K223" s="69"/>
    </row>
    <row r="224" spans="1:11" ht="12.75">
      <c r="A224" s="70"/>
      <c r="B224" s="71"/>
      <c r="C224" s="71"/>
      <c r="D224" s="70"/>
      <c r="E224" s="70"/>
      <c r="F224" s="70"/>
      <c r="G224" s="70"/>
      <c r="H224" s="70"/>
      <c r="I224" s="70"/>
      <c r="J224" s="72"/>
      <c r="K224" s="69"/>
    </row>
    <row r="225" spans="1:11" ht="12.75">
      <c r="A225" s="70"/>
      <c r="B225" s="71"/>
      <c r="C225" s="71"/>
      <c r="D225" s="70"/>
      <c r="E225" s="70"/>
      <c r="F225" s="70"/>
      <c r="G225" s="70"/>
      <c r="H225" s="70"/>
      <c r="I225" s="70"/>
      <c r="J225" s="72"/>
      <c r="K225" s="69"/>
    </row>
    <row r="226" spans="1:11" ht="12.75">
      <c r="A226" s="70"/>
      <c r="B226" s="71"/>
      <c r="C226" s="71"/>
      <c r="D226" s="70"/>
      <c r="E226" s="70"/>
      <c r="F226" s="70"/>
      <c r="G226" s="70"/>
      <c r="H226" s="70"/>
      <c r="I226" s="70"/>
      <c r="J226" s="72"/>
      <c r="K226" s="69"/>
    </row>
    <row r="227" spans="1:11" ht="12.75">
      <c r="A227" s="70"/>
      <c r="B227" s="71"/>
      <c r="C227" s="71"/>
      <c r="D227" s="70"/>
      <c r="E227" s="70"/>
      <c r="F227" s="70"/>
      <c r="G227" s="70"/>
      <c r="H227" s="70"/>
      <c r="I227" s="70"/>
      <c r="J227" s="72"/>
      <c r="K227" s="69"/>
    </row>
    <row r="228" spans="1:11" ht="12.75">
      <c r="A228" s="70"/>
      <c r="B228" s="71"/>
      <c r="C228" s="71"/>
      <c r="D228" s="70"/>
      <c r="E228" s="70"/>
      <c r="F228" s="70"/>
      <c r="G228" s="70"/>
      <c r="H228" s="70"/>
      <c r="I228" s="70"/>
      <c r="J228" s="72"/>
      <c r="K228" s="69"/>
    </row>
    <row r="229" spans="1:11" ht="12.75">
      <c r="A229" s="70"/>
      <c r="B229" s="71"/>
      <c r="C229" s="71"/>
      <c r="D229" s="70"/>
      <c r="E229" s="70"/>
      <c r="F229" s="70"/>
      <c r="G229" s="70"/>
      <c r="H229" s="70"/>
      <c r="I229" s="70"/>
      <c r="J229" s="72"/>
      <c r="K229" s="69"/>
    </row>
    <row r="230" spans="1:11" ht="12.75">
      <c r="A230" s="70"/>
      <c r="B230" s="71"/>
      <c r="C230" s="71"/>
      <c r="D230" s="70"/>
      <c r="E230" s="70"/>
      <c r="F230" s="70"/>
      <c r="G230" s="70"/>
      <c r="H230" s="70"/>
      <c r="I230" s="70"/>
      <c r="J230" s="72"/>
      <c r="K230" s="69"/>
    </row>
    <row r="231" spans="1:11" ht="12.75">
      <c r="A231" s="70"/>
      <c r="B231" s="71"/>
      <c r="C231" s="71"/>
      <c r="D231" s="70"/>
      <c r="E231" s="70"/>
      <c r="F231" s="70"/>
      <c r="G231" s="70"/>
      <c r="H231" s="70"/>
      <c r="I231" s="70"/>
      <c r="J231" s="72"/>
      <c r="K231" s="69"/>
    </row>
    <row r="232" spans="1:11" ht="12.75">
      <c r="A232" s="70"/>
      <c r="B232" s="71"/>
      <c r="C232" s="71"/>
      <c r="D232" s="70"/>
      <c r="E232" s="70"/>
      <c r="F232" s="70"/>
      <c r="G232" s="70"/>
      <c r="H232" s="70"/>
      <c r="I232" s="70"/>
      <c r="J232" s="72"/>
      <c r="K232" s="69"/>
    </row>
    <row r="233" spans="1:11" ht="12.75">
      <c r="A233" s="70"/>
      <c r="B233" s="71"/>
      <c r="C233" s="71"/>
      <c r="D233" s="70"/>
      <c r="E233" s="70"/>
      <c r="F233" s="70"/>
      <c r="G233" s="70"/>
      <c r="H233" s="70"/>
      <c r="I233" s="70"/>
      <c r="J233" s="72"/>
      <c r="K233" s="69"/>
    </row>
    <row r="234" spans="1:11" ht="12.75">
      <c r="A234" s="70"/>
      <c r="B234" s="71"/>
      <c r="C234" s="71"/>
      <c r="D234" s="70"/>
      <c r="E234" s="70"/>
      <c r="F234" s="70"/>
      <c r="G234" s="70"/>
      <c r="H234" s="70"/>
      <c r="I234" s="70"/>
      <c r="J234" s="72"/>
      <c r="K234" s="69"/>
    </row>
    <row r="235" spans="1:11" ht="12.75">
      <c r="A235" s="70"/>
      <c r="B235" s="71"/>
      <c r="C235" s="71"/>
      <c r="D235" s="70"/>
      <c r="E235" s="70"/>
      <c r="F235" s="70"/>
      <c r="G235" s="70"/>
      <c r="H235" s="70"/>
      <c r="I235" s="70"/>
      <c r="J235" s="72"/>
      <c r="K235" s="69"/>
    </row>
    <row r="236" spans="1:11" ht="12.75">
      <c r="A236" s="70"/>
      <c r="B236" s="71"/>
      <c r="C236" s="71"/>
      <c r="D236" s="70"/>
      <c r="E236" s="70"/>
      <c r="F236" s="70"/>
      <c r="G236" s="70"/>
      <c r="H236" s="70"/>
      <c r="I236" s="70"/>
      <c r="J236" s="72"/>
      <c r="K236" s="69"/>
    </row>
    <row r="237" spans="1:11" ht="12.75">
      <c r="A237" s="70"/>
      <c r="B237" s="71"/>
      <c r="C237" s="71"/>
      <c r="D237" s="70"/>
      <c r="E237" s="70"/>
      <c r="F237" s="70"/>
      <c r="G237" s="70"/>
      <c r="H237" s="70"/>
      <c r="I237" s="70"/>
      <c r="J237" s="72"/>
      <c r="K237" s="69"/>
    </row>
    <row r="238" spans="1:11" ht="12.75">
      <c r="A238" s="70"/>
      <c r="B238" s="71"/>
      <c r="C238" s="71"/>
      <c r="D238" s="70"/>
      <c r="E238" s="70"/>
      <c r="F238" s="70"/>
      <c r="G238" s="70"/>
      <c r="H238" s="70"/>
      <c r="I238" s="70"/>
      <c r="J238" s="72"/>
      <c r="K238" s="69"/>
    </row>
    <row r="239" spans="1:11" ht="12.75">
      <c r="A239" s="70"/>
      <c r="B239" s="71"/>
      <c r="C239" s="71"/>
      <c r="D239" s="70"/>
      <c r="E239" s="70"/>
      <c r="F239" s="70"/>
      <c r="G239" s="70"/>
      <c r="H239" s="70"/>
      <c r="I239" s="70"/>
      <c r="J239" s="72"/>
      <c r="K239" s="69"/>
    </row>
    <row r="240" spans="1:11" ht="12.75">
      <c r="A240" s="70"/>
      <c r="B240" s="71"/>
      <c r="C240" s="71"/>
      <c r="D240" s="70"/>
      <c r="E240" s="70"/>
      <c r="F240" s="70"/>
      <c r="G240" s="70"/>
      <c r="H240" s="70"/>
      <c r="I240" s="70"/>
      <c r="J240" s="72"/>
      <c r="K240" s="69"/>
    </row>
    <row r="241" spans="1:11" ht="12.75">
      <c r="A241" s="70"/>
      <c r="B241" s="71"/>
      <c r="C241" s="71"/>
      <c r="D241" s="70"/>
      <c r="E241" s="70"/>
      <c r="F241" s="70"/>
      <c r="G241" s="70"/>
      <c r="H241" s="70"/>
      <c r="I241" s="70"/>
      <c r="J241" s="72"/>
      <c r="K241" s="69"/>
    </row>
    <row r="242" spans="1:11" ht="12.75">
      <c r="A242" s="70"/>
      <c r="B242" s="71"/>
      <c r="C242" s="71"/>
      <c r="D242" s="70"/>
      <c r="E242" s="70"/>
      <c r="F242" s="70"/>
      <c r="G242" s="70"/>
      <c r="H242" s="70"/>
      <c r="I242" s="70"/>
      <c r="J242" s="72"/>
      <c r="K242" s="69"/>
    </row>
    <row r="243" spans="1:11" ht="12.75">
      <c r="A243" s="70"/>
      <c r="B243" s="71"/>
      <c r="C243" s="71"/>
      <c r="D243" s="70"/>
      <c r="E243" s="70"/>
      <c r="F243" s="70"/>
      <c r="G243" s="70"/>
      <c r="H243" s="70"/>
      <c r="I243" s="70"/>
      <c r="J243" s="72"/>
      <c r="K243" s="69"/>
    </row>
    <row r="244" spans="1:11" ht="12.75">
      <c r="A244" s="70"/>
      <c r="B244" s="71"/>
      <c r="C244" s="71"/>
      <c r="D244" s="70"/>
      <c r="E244" s="70"/>
      <c r="F244" s="70"/>
      <c r="G244" s="70"/>
      <c r="H244" s="70"/>
      <c r="I244" s="70"/>
      <c r="J244" s="72"/>
      <c r="K244" s="69"/>
    </row>
    <row r="245" spans="1:11" ht="12.75">
      <c r="A245" s="70"/>
      <c r="B245" s="71"/>
      <c r="C245" s="71"/>
      <c r="D245" s="70"/>
      <c r="E245" s="70"/>
      <c r="F245" s="70"/>
      <c r="G245" s="70"/>
      <c r="H245" s="70"/>
      <c r="I245" s="70"/>
      <c r="J245" s="72"/>
      <c r="K245" s="69"/>
    </row>
    <row r="246" spans="1:11" ht="12.75">
      <c r="A246" s="70"/>
      <c r="B246" s="71"/>
      <c r="C246" s="71"/>
      <c r="D246" s="70"/>
      <c r="E246" s="70"/>
      <c r="F246" s="70"/>
      <c r="G246" s="70"/>
      <c r="H246" s="70"/>
      <c r="I246" s="70"/>
      <c r="J246" s="72"/>
      <c r="K246" s="69"/>
    </row>
    <row r="247" spans="1:11" ht="12.75">
      <c r="A247" s="70"/>
      <c r="B247" s="71"/>
      <c r="C247" s="71"/>
      <c r="D247" s="70"/>
      <c r="E247" s="70"/>
      <c r="F247" s="70"/>
      <c r="G247" s="70"/>
      <c r="H247" s="70"/>
      <c r="I247" s="70"/>
      <c r="J247" s="72"/>
      <c r="K247" s="69"/>
    </row>
    <row r="248" spans="1:11" ht="12.75">
      <c r="A248" s="70"/>
      <c r="B248" s="71"/>
      <c r="C248" s="71"/>
      <c r="D248" s="70"/>
      <c r="E248" s="70"/>
      <c r="F248" s="70"/>
      <c r="G248" s="70"/>
      <c r="H248" s="70"/>
      <c r="I248" s="70"/>
      <c r="J248" s="72"/>
      <c r="K248" s="69"/>
    </row>
    <row r="249" spans="1:11" ht="12.75">
      <c r="A249" s="70"/>
      <c r="B249" s="71"/>
      <c r="C249" s="71"/>
      <c r="D249" s="70"/>
      <c r="E249" s="70"/>
      <c r="F249" s="70"/>
      <c r="G249" s="70"/>
      <c r="H249" s="70"/>
      <c r="I249" s="70"/>
      <c r="J249" s="72"/>
      <c r="K249" s="69"/>
    </row>
    <row r="250" spans="1:11" ht="12.75">
      <c r="A250" s="70"/>
      <c r="B250" s="71"/>
      <c r="C250" s="71"/>
      <c r="D250" s="70"/>
      <c r="E250" s="70"/>
      <c r="F250" s="70"/>
      <c r="G250" s="70"/>
      <c r="H250" s="70"/>
      <c r="I250" s="70"/>
      <c r="J250" s="72"/>
      <c r="K250" s="69"/>
    </row>
    <row r="251" spans="1:11" ht="12.75">
      <c r="A251" s="70"/>
      <c r="B251" s="71"/>
      <c r="C251" s="71"/>
      <c r="D251" s="70"/>
      <c r="E251" s="70"/>
      <c r="F251" s="70"/>
      <c r="G251" s="70"/>
      <c r="H251" s="70"/>
      <c r="I251" s="70"/>
      <c r="J251" s="72"/>
      <c r="K251" s="69"/>
    </row>
    <row r="252" spans="1:11" ht="12.75">
      <c r="A252" s="70"/>
      <c r="B252" s="71"/>
      <c r="C252" s="71"/>
      <c r="D252" s="70"/>
      <c r="E252" s="70"/>
      <c r="F252" s="70"/>
      <c r="G252" s="70"/>
      <c r="H252" s="70"/>
      <c r="I252" s="70"/>
      <c r="J252" s="72"/>
      <c r="K252" s="69"/>
    </row>
    <row r="253" spans="1:11" ht="12.75">
      <c r="A253" s="70"/>
      <c r="B253" s="71"/>
      <c r="C253" s="71"/>
      <c r="D253" s="70"/>
      <c r="E253" s="70"/>
      <c r="F253" s="70"/>
      <c r="G253" s="70"/>
      <c r="H253" s="70"/>
      <c r="I253" s="70"/>
      <c r="J253" s="72"/>
      <c r="K253" s="69"/>
    </row>
    <row r="254" spans="1:11" ht="12.75">
      <c r="A254" s="70"/>
      <c r="B254" s="71"/>
      <c r="C254" s="71"/>
      <c r="D254" s="70"/>
      <c r="E254" s="70"/>
      <c r="F254" s="70"/>
      <c r="G254" s="70"/>
      <c r="H254" s="70"/>
      <c r="I254" s="70"/>
      <c r="J254" s="72"/>
      <c r="K254" s="69"/>
    </row>
    <row r="255" spans="1:11" ht="12.75">
      <c r="A255" s="70"/>
      <c r="B255" s="71"/>
      <c r="C255" s="71"/>
      <c r="D255" s="70"/>
      <c r="E255" s="70"/>
      <c r="F255" s="70"/>
      <c r="G255" s="70"/>
      <c r="H255" s="70"/>
      <c r="I255" s="70"/>
      <c r="J255" s="72"/>
      <c r="K255" s="69"/>
    </row>
    <row r="256" spans="1:11" ht="12.75">
      <c r="A256" s="70"/>
      <c r="B256" s="71"/>
      <c r="C256" s="71"/>
      <c r="D256" s="70"/>
      <c r="E256" s="70"/>
      <c r="F256" s="70"/>
      <c r="G256" s="70"/>
      <c r="H256" s="70"/>
      <c r="I256" s="70"/>
      <c r="J256" s="72"/>
      <c r="K256" s="69"/>
    </row>
    <row r="257" spans="1:11" ht="12.75">
      <c r="A257" s="70"/>
      <c r="B257" s="71"/>
      <c r="C257" s="71"/>
      <c r="D257" s="70"/>
      <c r="E257" s="70"/>
      <c r="F257" s="70"/>
      <c r="G257" s="70"/>
      <c r="H257" s="70"/>
      <c r="I257" s="70"/>
      <c r="J257" s="72"/>
      <c r="K257" s="69"/>
    </row>
    <row r="258" spans="1:11" ht="12.75">
      <c r="A258" s="70"/>
      <c r="B258" s="71"/>
      <c r="C258" s="71"/>
      <c r="D258" s="70"/>
      <c r="E258" s="70"/>
      <c r="F258" s="70"/>
      <c r="G258" s="70"/>
      <c r="H258" s="70"/>
      <c r="I258" s="70"/>
      <c r="J258" s="72"/>
      <c r="K258" s="69"/>
    </row>
    <row r="259" spans="1:11" ht="12.75">
      <c r="A259" s="70"/>
      <c r="B259" s="71"/>
      <c r="C259" s="71"/>
      <c r="D259" s="70"/>
      <c r="E259" s="70"/>
      <c r="F259" s="70"/>
      <c r="G259" s="70"/>
      <c r="H259" s="70"/>
      <c r="I259" s="70"/>
      <c r="J259" s="72"/>
      <c r="K259" s="69"/>
    </row>
    <row r="260" spans="1:11" ht="12.75">
      <c r="A260" s="70"/>
      <c r="B260" s="71"/>
      <c r="C260" s="71"/>
      <c r="D260" s="70"/>
      <c r="E260" s="70"/>
      <c r="F260" s="70"/>
      <c r="G260" s="70"/>
      <c r="H260" s="70"/>
      <c r="I260" s="70"/>
      <c r="J260" s="72"/>
      <c r="K260" s="69"/>
    </row>
    <row r="261" spans="1:11" ht="12.75">
      <c r="A261" s="70"/>
      <c r="B261" s="71"/>
      <c r="C261" s="71"/>
      <c r="D261" s="70"/>
      <c r="E261" s="70"/>
      <c r="F261" s="70"/>
      <c r="G261" s="70"/>
      <c r="H261" s="70"/>
      <c r="I261" s="70"/>
      <c r="J261" s="72"/>
      <c r="K261" s="69"/>
    </row>
    <row r="262" spans="1:11" ht="12.75">
      <c r="A262" s="70"/>
      <c r="B262" s="71"/>
      <c r="C262" s="71"/>
      <c r="D262" s="70"/>
      <c r="E262" s="70"/>
      <c r="F262" s="70"/>
      <c r="G262" s="70"/>
      <c r="H262" s="70"/>
      <c r="I262" s="70"/>
      <c r="J262" s="72"/>
      <c r="K262" s="69"/>
    </row>
    <row r="263" spans="1:11" ht="12.75">
      <c r="A263" s="70"/>
      <c r="B263" s="71"/>
      <c r="C263" s="71"/>
      <c r="D263" s="70"/>
      <c r="E263" s="70"/>
      <c r="F263" s="70"/>
      <c r="G263" s="70"/>
      <c r="H263" s="70"/>
      <c r="I263" s="70"/>
      <c r="J263" s="72"/>
      <c r="K263" s="69"/>
    </row>
    <row r="264" spans="1:11" ht="12.75">
      <c r="A264" s="70"/>
      <c r="B264" s="71"/>
      <c r="C264" s="71"/>
      <c r="D264" s="70"/>
      <c r="E264" s="70"/>
      <c r="F264" s="70"/>
      <c r="G264" s="70"/>
      <c r="H264" s="70"/>
      <c r="I264" s="70"/>
      <c r="J264" s="72"/>
      <c r="K264" s="69"/>
    </row>
    <row r="265" spans="1:11" ht="12.75">
      <c r="A265" s="70"/>
      <c r="B265" s="71"/>
      <c r="C265" s="71"/>
      <c r="D265" s="70"/>
      <c r="E265" s="70"/>
      <c r="F265" s="70"/>
      <c r="G265" s="70"/>
      <c r="H265" s="70"/>
      <c r="I265" s="70"/>
      <c r="J265" s="72"/>
      <c r="K265" s="69"/>
    </row>
    <row r="266" spans="1:11" ht="12.75">
      <c r="A266" s="70"/>
      <c r="B266" s="71"/>
      <c r="C266" s="71"/>
      <c r="D266" s="70"/>
      <c r="E266" s="70"/>
      <c r="F266" s="70"/>
      <c r="G266" s="70"/>
      <c r="H266" s="70"/>
      <c r="I266" s="70"/>
      <c r="J266" s="72"/>
      <c r="K266" s="69"/>
    </row>
    <row r="267" spans="1:11" ht="12.75">
      <c r="A267" s="70"/>
      <c r="B267" s="71"/>
      <c r="C267" s="71"/>
      <c r="D267" s="70"/>
      <c r="E267" s="70"/>
      <c r="F267" s="70"/>
      <c r="G267" s="70"/>
      <c r="H267" s="70"/>
      <c r="I267" s="70"/>
      <c r="J267" s="72"/>
      <c r="K267" s="69"/>
    </row>
    <row r="268" spans="1:11" ht="12.75">
      <c r="A268" s="70"/>
      <c r="B268" s="71"/>
      <c r="C268" s="71"/>
      <c r="D268" s="70"/>
      <c r="E268" s="70"/>
      <c r="F268" s="70"/>
      <c r="G268" s="70"/>
      <c r="H268" s="70"/>
      <c r="I268" s="70"/>
      <c r="J268" s="72"/>
      <c r="K268" s="69"/>
    </row>
    <row r="269" spans="1:11" ht="12.75">
      <c r="A269" s="70"/>
      <c r="B269" s="71"/>
      <c r="C269" s="71"/>
      <c r="D269" s="70"/>
      <c r="E269" s="70"/>
      <c r="F269" s="70"/>
      <c r="G269" s="70"/>
      <c r="H269" s="70"/>
      <c r="I269" s="70"/>
      <c r="J269" s="72"/>
      <c r="K269" s="69"/>
    </row>
    <row r="270" spans="1:11" ht="12.75">
      <c r="A270" s="70"/>
      <c r="B270" s="71"/>
      <c r="C270" s="71"/>
      <c r="D270" s="70"/>
      <c r="E270" s="70"/>
      <c r="F270" s="70"/>
      <c r="G270" s="70"/>
      <c r="H270" s="70"/>
      <c r="I270" s="70"/>
      <c r="J270" s="72"/>
      <c r="K270" s="69"/>
    </row>
    <row r="271" spans="1:11" ht="12.75">
      <c r="A271" s="70"/>
      <c r="B271" s="71"/>
      <c r="C271" s="71"/>
      <c r="D271" s="70"/>
      <c r="E271" s="70"/>
      <c r="F271" s="70"/>
      <c r="G271" s="70"/>
      <c r="H271" s="70"/>
      <c r="I271" s="70"/>
      <c r="J271" s="72"/>
      <c r="K271" s="69"/>
    </row>
    <row r="272" spans="1:11" ht="12.75">
      <c r="A272" s="70"/>
      <c r="B272" s="71"/>
      <c r="C272" s="71"/>
      <c r="D272" s="70"/>
      <c r="E272" s="70"/>
      <c r="F272" s="70"/>
      <c r="G272" s="70"/>
      <c r="H272" s="70"/>
      <c r="I272" s="70"/>
      <c r="J272" s="72"/>
      <c r="K272" s="69"/>
    </row>
    <row r="273" spans="1:11" ht="12.75">
      <c r="A273" s="70"/>
      <c r="B273" s="71"/>
      <c r="C273" s="71"/>
      <c r="D273" s="70"/>
      <c r="E273" s="70"/>
      <c r="F273" s="70"/>
      <c r="G273" s="70"/>
      <c r="H273" s="70"/>
      <c r="I273" s="70"/>
      <c r="J273" s="72"/>
      <c r="K273" s="69"/>
    </row>
    <row r="274" spans="1:11" ht="12.75">
      <c r="A274" s="70"/>
      <c r="B274" s="71"/>
      <c r="C274" s="71"/>
      <c r="D274" s="70"/>
      <c r="E274" s="70"/>
      <c r="F274" s="70"/>
      <c r="G274" s="70"/>
      <c r="H274" s="70"/>
      <c r="I274" s="70"/>
      <c r="J274" s="72"/>
      <c r="K274" s="69"/>
    </row>
    <row r="275" spans="1:11" ht="12.75">
      <c r="A275" s="70"/>
      <c r="B275" s="71"/>
      <c r="C275" s="71"/>
      <c r="D275" s="70"/>
      <c r="E275" s="70"/>
      <c r="F275" s="70"/>
      <c r="G275" s="70"/>
      <c r="H275" s="70"/>
      <c r="I275" s="70"/>
      <c r="J275" s="72"/>
      <c r="K275" s="69"/>
    </row>
    <row r="276" spans="1:11" ht="12.75">
      <c r="A276" s="70"/>
      <c r="B276" s="71"/>
      <c r="C276" s="71"/>
      <c r="D276" s="70"/>
      <c r="E276" s="70"/>
      <c r="F276" s="70"/>
      <c r="G276" s="70"/>
      <c r="H276" s="70"/>
      <c r="I276" s="70"/>
      <c r="J276" s="72"/>
      <c r="K276" s="69"/>
    </row>
    <row r="277" spans="1:11" ht="12.75">
      <c r="A277" s="70"/>
      <c r="B277" s="71"/>
      <c r="C277" s="71"/>
      <c r="D277" s="70"/>
      <c r="E277" s="70"/>
      <c r="F277" s="70"/>
      <c r="G277" s="70"/>
      <c r="H277" s="70"/>
      <c r="I277" s="70"/>
      <c r="J277" s="72"/>
      <c r="K277" s="69"/>
    </row>
    <row r="278" spans="1:11" ht="12.75">
      <c r="A278" s="70"/>
      <c r="B278" s="71"/>
      <c r="C278" s="71"/>
      <c r="D278" s="70"/>
      <c r="E278" s="70"/>
      <c r="F278" s="70"/>
      <c r="G278" s="70"/>
      <c r="H278" s="70"/>
      <c r="I278" s="70"/>
      <c r="J278" s="72"/>
      <c r="K278" s="69"/>
    </row>
    <row r="279" spans="1:11" ht="12.75">
      <c r="A279" s="70"/>
      <c r="B279" s="71"/>
      <c r="C279" s="71"/>
      <c r="D279" s="70"/>
      <c r="E279" s="70"/>
      <c r="F279" s="70"/>
      <c r="G279" s="70"/>
      <c r="H279" s="70"/>
      <c r="I279" s="70"/>
      <c r="J279" s="72"/>
      <c r="K279" s="69"/>
    </row>
    <row r="280" spans="1:11" ht="12.75">
      <c r="A280" s="70"/>
      <c r="B280" s="71"/>
      <c r="C280" s="71"/>
      <c r="D280" s="70"/>
      <c r="E280" s="70"/>
      <c r="F280" s="70"/>
      <c r="G280" s="70"/>
      <c r="H280" s="70"/>
      <c r="I280" s="70"/>
      <c r="J280" s="72"/>
      <c r="K280" s="69"/>
    </row>
    <row r="281" spans="1:11" ht="12.75">
      <c r="A281" s="70"/>
      <c r="B281" s="71"/>
      <c r="C281" s="71"/>
      <c r="D281" s="70"/>
      <c r="E281" s="70"/>
      <c r="F281" s="70"/>
      <c r="G281" s="70"/>
      <c r="H281" s="70"/>
      <c r="I281" s="70"/>
      <c r="J281" s="72"/>
      <c r="K281" s="69"/>
    </row>
    <row r="282" spans="1:11" ht="12.75">
      <c r="A282" s="70"/>
      <c r="B282" s="71"/>
      <c r="C282" s="71"/>
      <c r="D282" s="70"/>
      <c r="E282" s="70"/>
      <c r="F282" s="70"/>
      <c r="G282" s="70"/>
      <c r="H282" s="70"/>
      <c r="I282" s="70"/>
      <c r="J282" s="72"/>
      <c r="K282" s="69"/>
    </row>
    <row r="283" spans="1:11" ht="12.75">
      <c r="A283" s="70"/>
      <c r="B283" s="71"/>
      <c r="C283" s="71"/>
      <c r="D283" s="70"/>
      <c r="E283" s="70"/>
      <c r="F283" s="70"/>
      <c r="G283" s="70"/>
      <c r="H283" s="70"/>
      <c r="I283" s="70"/>
      <c r="J283" s="72"/>
      <c r="K283" s="69"/>
    </row>
    <row r="284" spans="1:11" ht="12.75">
      <c r="A284" s="70"/>
      <c r="B284" s="71"/>
      <c r="C284" s="71"/>
      <c r="D284" s="70"/>
      <c r="E284" s="70"/>
      <c r="F284" s="70"/>
      <c r="G284" s="70"/>
      <c r="H284" s="70"/>
      <c r="I284" s="70"/>
      <c r="J284" s="72"/>
      <c r="K284" s="69"/>
    </row>
    <row r="285" spans="1:11" ht="12.75">
      <c r="A285" s="70"/>
      <c r="B285" s="71"/>
      <c r="C285" s="71"/>
      <c r="D285" s="70"/>
      <c r="E285" s="70"/>
      <c r="F285" s="70"/>
      <c r="G285" s="70"/>
      <c r="H285" s="70"/>
      <c r="I285" s="70"/>
      <c r="J285" s="72"/>
      <c r="K285" s="69"/>
    </row>
    <row r="286" spans="1:11" ht="12.75">
      <c r="A286" s="70"/>
      <c r="B286" s="71"/>
      <c r="C286" s="71"/>
      <c r="D286" s="70"/>
      <c r="E286" s="70"/>
      <c r="F286" s="70"/>
      <c r="G286" s="70"/>
      <c r="H286" s="70"/>
      <c r="I286" s="70"/>
      <c r="J286" s="72"/>
      <c r="K286" s="69"/>
    </row>
  </sheetData>
  <sheetProtection password="952F" sheet="1"/>
  <mergeCells count="2">
    <mergeCell ref="A1:C1"/>
    <mergeCell ref="B6:J6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J231"/>
  <sheetViews>
    <sheetView zoomScale="110" zoomScaleNormal="110" zoomScalePageLayoutView="0" workbookViewId="0" topLeftCell="A24">
      <selection activeCell="A6" sqref="A6:I28"/>
    </sheetView>
  </sheetViews>
  <sheetFormatPr defaultColWidth="9.140625" defaultRowHeight="15"/>
  <cols>
    <col min="1" max="1" width="4.7109375" style="14" customWidth="1"/>
    <col min="2" max="2" width="22.7109375" style="13" customWidth="1"/>
    <col min="3" max="3" width="31.7109375" style="13" customWidth="1"/>
    <col min="4" max="4" width="36.7109375" style="14" customWidth="1"/>
    <col min="5" max="5" width="15.7109375" style="14" customWidth="1"/>
    <col min="6" max="6" width="5.7109375" style="14" customWidth="1"/>
    <col min="7" max="7" width="6.7109375" style="14" customWidth="1"/>
    <col min="8" max="8" width="8.7109375" style="14" customWidth="1"/>
    <col min="9" max="9" width="8.7109375" style="22" customWidth="1"/>
    <col min="10" max="16384" width="9.140625" style="1" customWidth="1"/>
  </cols>
  <sheetData>
    <row r="1" spans="1:9" ht="12.75">
      <c r="A1" s="185" t="str">
        <f>'Date initiale'!B13</f>
        <v>Inginerie energetică</v>
      </c>
      <c r="B1" s="185"/>
      <c r="C1" s="185"/>
      <c r="D1" s="1"/>
      <c r="E1" s="1"/>
      <c r="F1" s="1"/>
      <c r="G1" s="1"/>
      <c r="H1" s="1"/>
      <c r="I1" s="1"/>
    </row>
    <row r="2" spans="1:9" ht="12.75">
      <c r="A2" s="1" t="str">
        <f>'Date initiale'!B15</f>
        <v>Facultatea de Electrotehnică şi Electronergetică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tr">
        <f>'Date initiale'!B16</f>
        <v>Departamentul de Electroenegetică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88" t="s">
        <v>160</v>
      </c>
      <c r="C6" s="188"/>
      <c r="D6" s="188"/>
      <c r="E6" s="188"/>
      <c r="F6" s="188"/>
      <c r="G6" s="188"/>
      <c r="H6" s="188"/>
      <c r="I6" s="188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s="4" customFormat="1" ht="25.5">
      <c r="A8" s="2" t="s">
        <v>144</v>
      </c>
      <c r="B8" s="2" t="s">
        <v>49</v>
      </c>
      <c r="C8" s="2" t="s">
        <v>58</v>
      </c>
      <c r="D8" s="2" t="s">
        <v>82</v>
      </c>
      <c r="E8" s="2" t="s">
        <v>52</v>
      </c>
      <c r="F8" s="2" t="s">
        <v>53</v>
      </c>
      <c r="G8" s="2" t="s">
        <v>22</v>
      </c>
      <c r="H8" s="2" t="s">
        <v>3</v>
      </c>
      <c r="I8" s="2" t="s">
        <v>148</v>
      </c>
    </row>
    <row r="9" spans="1:9" ht="12.75">
      <c r="A9" s="8"/>
      <c r="B9" s="6"/>
      <c r="C9" s="6"/>
      <c r="D9" s="6"/>
      <c r="E9" s="6"/>
      <c r="F9" s="6"/>
      <c r="G9" s="6"/>
      <c r="H9" s="6"/>
      <c r="I9" s="37">
        <f>SUM(I10:I59)</f>
        <v>120.83333333333331</v>
      </c>
    </row>
    <row r="10" spans="1:10" ht="78.75">
      <c r="A10" s="57">
        <v>1</v>
      </c>
      <c r="B10" s="153" t="s">
        <v>326</v>
      </c>
      <c r="C10" s="149" t="s">
        <v>327</v>
      </c>
      <c r="D10" s="149" t="s">
        <v>328</v>
      </c>
      <c r="E10" s="156" t="s">
        <v>329</v>
      </c>
      <c r="F10" s="31">
        <v>2009</v>
      </c>
      <c r="G10" s="161" t="s">
        <v>330</v>
      </c>
      <c r="H10" s="156" t="s">
        <v>205</v>
      </c>
      <c r="I10" s="61">
        <f>IF(OR(B10="")=FALSE,((25)/(((LEN(B10)-LEN(SUBSTITUTE(B10,",","")))+1))),"")</f>
        <v>5</v>
      </c>
      <c r="J10" s="62"/>
    </row>
    <row r="11" spans="1:10" ht="78.75">
      <c r="A11" s="57">
        <f>A10+1</f>
        <v>2</v>
      </c>
      <c r="B11" s="153" t="s">
        <v>331</v>
      </c>
      <c r="C11" s="149" t="s">
        <v>332</v>
      </c>
      <c r="D11" s="149" t="s">
        <v>333</v>
      </c>
      <c r="E11" s="156" t="s">
        <v>329</v>
      </c>
      <c r="F11" s="31">
        <v>2009</v>
      </c>
      <c r="G11" s="161" t="s">
        <v>330</v>
      </c>
      <c r="H11" s="156" t="s">
        <v>205</v>
      </c>
      <c r="I11" s="61">
        <f aca="true" t="shared" si="0" ref="I11:I59">IF(OR(B11="")=FALSE,((25)/(((LEN(B11)-LEN(SUBSTITUTE(B11,",","")))+1))),"")</f>
        <v>5</v>
      </c>
      <c r="J11" s="62"/>
    </row>
    <row r="12" spans="1:10" ht="78.75">
      <c r="A12" s="57">
        <f aca="true" t="shared" si="1" ref="A12:A59">A11+1</f>
        <v>3</v>
      </c>
      <c r="B12" s="153" t="s">
        <v>334</v>
      </c>
      <c r="C12" s="149" t="s">
        <v>335</v>
      </c>
      <c r="D12" s="149" t="s">
        <v>336</v>
      </c>
      <c r="E12" s="156" t="s">
        <v>337</v>
      </c>
      <c r="F12" s="31">
        <v>2009</v>
      </c>
      <c r="G12" s="161" t="s">
        <v>338</v>
      </c>
      <c r="H12" s="156" t="s">
        <v>205</v>
      </c>
      <c r="I12" s="61">
        <f t="shared" si="0"/>
        <v>5</v>
      </c>
      <c r="J12" s="62"/>
    </row>
    <row r="13" spans="1:10" ht="110.25">
      <c r="A13" s="57">
        <f t="shared" si="1"/>
        <v>4</v>
      </c>
      <c r="B13" s="150" t="s">
        <v>339</v>
      </c>
      <c r="C13" s="150" t="s">
        <v>340</v>
      </c>
      <c r="D13" s="150" t="s">
        <v>341</v>
      </c>
      <c r="E13" s="156" t="s">
        <v>342</v>
      </c>
      <c r="F13" s="31">
        <v>2008</v>
      </c>
      <c r="G13" s="161" t="s">
        <v>343</v>
      </c>
      <c r="H13" s="156" t="s">
        <v>205</v>
      </c>
      <c r="I13" s="61">
        <f aca="true" t="shared" si="2" ref="I13:I34">IF(OR(B13="")=FALSE,((25)/(((LEN(B13)-LEN(SUBSTITUTE(B13,",","")))+1))),"")</f>
        <v>6.25</v>
      </c>
      <c r="J13" s="62"/>
    </row>
    <row r="14" spans="1:10" ht="78.75">
      <c r="A14" s="57">
        <f t="shared" si="1"/>
        <v>5</v>
      </c>
      <c r="B14" s="150" t="s">
        <v>339</v>
      </c>
      <c r="C14" s="149" t="s">
        <v>344</v>
      </c>
      <c r="D14" s="150" t="s">
        <v>345</v>
      </c>
      <c r="E14" s="156" t="s">
        <v>342</v>
      </c>
      <c r="F14" s="31">
        <v>2008</v>
      </c>
      <c r="G14" s="161" t="s">
        <v>343</v>
      </c>
      <c r="H14" s="156" t="s">
        <v>202</v>
      </c>
      <c r="I14" s="61">
        <f t="shared" si="2"/>
        <v>6.25</v>
      </c>
      <c r="J14" s="62"/>
    </row>
    <row r="15" spans="1:10" ht="94.5">
      <c r="A15" s="57">
        <f t="shared" si="1"/>
        <v>6</v>
      </c>
      <c r="B15" s="149" t="s">
        <v>346</v>
      </c>
      <c r="C15" s="149" t="s">
        <v>347</v>
      </c>
      <c r="D15" s="149" t="s">
        <v>348</v>
      </c>
      <c r="E15" s="154" t="s">
        <v>349</v>
      </c>
      <c r="F15" s="31">
        <v>2008</v>
      </c>
      <c r="G15" s="154" t="s">
        <v>350</v>
      </c>
      <c r="H15" s="156" t="s">
        <v>205</v>
      </c>
      <c r="I15" s="61">
        <f t="shared" si="2"/>
        <v>5</v>
      </c>
      <c r="J15" s="62"/>
    </row>
    <row r="16" spans="1:10" ht="78.75">
      <c r="A16" s="57">
        <f t="shared" si="1"/>
        <v>7</v>
      </c>
      <c r="B16" s="149" t="s">
        <v>351</v>
      </c>
      <c r="C16" s="149" t="s">
        <v>352</v>
      </c>
      <c r="D16" s="149" t="s">
        <v>353</v>
      </c>
      <c r="E16" s="154" t="s">
        <v>349</v>
      </c>
      <c r="F16" s="31">
        <v>2008</v>
      </c>
      <c r="G16" s="154" t="s">
        <v>350</v>
      </c>
      <c r="H16" s="154">
        <v>6</v>
      </c>
      <c r="I16" s="61">
        <f t="shared" si="2"/>
        <v>6.25</v>
      </c>
      <c r="J16" s="62"/>
    </row>
    <row r="17" spans="1:10" ht="63">
      <c r="A17" s="57">
        <f t="shared" si="1"/>
        <v>8</v>
      </c>
      <c r="B17" s="149" t="s">
        <v>354</v>
      </c>
      <c r="C17" s="149" t="s">
        <v>355</v>
      </c>
      <c r="D17" s="149" t="s">
        <v>356</v>
      </c>
      <c r="E17" s="154" t="s">
        <v>357</v>
      </c>
      <c r="F17" s="31">
        <v>2007</v>
      </c>
      <c r="G17" s="154" t="s">
        <v>358</v>
      </c>
      <c r="H17" s="154">
        <v>4</v>
      </c>
      <c r="I17" s="61">
        <f t="shared" si="2"/>
        <v>6.25</v>
      </c>
      <c r="J17" s="62"/>
    </row>
    <row r="18" spans="1:10" ht="110.25">
      <c r="A18" s="57">
        <f t="shared" si="1"/>
        <v>9</v>
      </c>
      <c r="B18" s="149" t="s">
        <v>359</v>
      </c>
      <c r="C18" s="149" t="s">
        <v>360</v>
      </c>
      <c r="D18" s="149" t="s">
        <v>361</v>
      </c>
      <c r="E18" s="154" t="s">
        <v>357</v>
      </c>
      <c r="F18" s="31">
        <v>2007</v>
      </c>
      <c r="G18" s="154" t="s">
        <v>358</v>
      </c>
      <c r="H18" s="154">
        <v>4</v>
      </c>
      <c r="I18" s="61">
        <f t="shared" si="2"/>
        <v>4.166666666666667</v>
      </c>
      <c r="J18" s="62"/>
    </row>
    <row r="19" spans="1:10" ht="110.25">
      <c r="A19" s="57">
        <f t="shared" si="1"/>
        <v>10</v>
      </c>
      <c r="B19" s="149" t="s">
        <v>362</v>
      </c>
      <c r="C19" s="149" t="s">
        <v>363</v>
      </c>
      <c r="D19" s="149" t="s">
        <v>364</v>
      </c>
      <c r="E19" s="154" t="s">
        <v>357</v>
      </c>
      <c r="F19" s="31">
        <v>2007</v>
      </c>
      <c r="G19" s="154" t="s">
        <v>358</v>
      </c>
      <c r="H19" s="154">
        <v>10</v>
      </c>
      <c r="I19" s="61">
        <f t="shared" si="2"/>
        <v>4.166666666666667</v>
      </c>
      <c r="J19" s="62"/>
    </row>
    <row r="20" spans="1:10" ht="63">
      <c r="A20" s="57">
        <f t="shared" si="1"/>
        <v>11</v>
      </c>
      <c r="B20" s="149" t="s">
        <v>365</v>
      </c>
      <c r="C20" s="149" t="s">
        <v>366</v>
      </c>
      <c r="D20" s="149" t="s">
        <v>367</v>
      </c>
      <c r="E20" s="154" t="s">
        <v>368</v>
      </c>
      <c r="F20" s="31">
        <v>2007</v>
      </c>
      <c r="G20" s="154" t="s">
        <v>369</v>
      </c>
      <c r="H20" s="154">
        <v>8</v>
      </c>
      <c r="I20" s="61">
        <f t="shared" si="2"/>
        <v>6.25</v>
      </c>
      <c r="J20" s="62"/>
    </row>
    <row r="21" spans="1:10" ht="63">
      <c r="A21" s="57">
        <f t="shared" si="1"/>
        <v>12</v>
      </c>
      <c r="B21" s="149" t="s">
        <v>365</v>
      </c>
      <c r="C21" s="149" t="s">
        <v>370</v>
      </c>
      <c r="D21" s="149" t="s">
        <v>371</v>
      </c>
      <c r="E21" s="154" t="s">
        <v>368</v>
      </c>
      <c r="F21" s="31">
        <v>2007</v>
      </c>
      <c r="G21" s="154" t="s">
        <v>369</v>
      </c>
      <c r="H21" s="154">
        <v>7</v>
      </c>
      <c r="I21" s="61">
        <f t="shared" si="2"/>
        <v>6.25</v>
      </c>
      <c r="J21" s="62"/>
    </row>
    <row r="22" spans="1:10" ht="63">
      <c r="A22" s="57">
        <f t="shared" si="1"/>
        <v>13</v>
      </c>
      <c r="B22" s="149" t="s">
        <v>372</v>
      </c>
      <c r="C22" s="149" t="s">
        <v>373</v>
      </c>
      <c r="D22" s="149" t="s">
        <v>374</v>
      </c>
      <c r="E22" s="154" t="s">
        <v>368</v>
      </c>
      <c r="F22" s="31">
        <v>2007</v>
      </c>
      <c r="G22" s="154" t="s">
        <v>369</v>
      </c>
      <c r="H22" s="154">
        <v>6</v>
      </c>
      <c r="I22" s="61">
        <f t="shared" si="2"/>
        <v>8.333333333333334</v>
      </c>
      <c r="J22" s="62"/>
    </row>
    <row r="23" spans="1:10" ht="63">
      <c r="A23" s="57">
        <f t="shared" si="1"/>
        <v>14</v>
      </c>
      <c r="B23" s="149" t="s">
        <v>375</v>
      </c>
      <c r="C23" s="149" t="s">
        <v>376</v>
      </c>
      <c r="D23" s="149" t="s">
        <v>377</v>
      </c>
      <c r="E23" s="154" t="s">
        <v>368</v>
      </c>
      <c r="F23" s="31">
        <v>2007</v>
      </c>
      <c r="G23" s="154" t="s">
        <v>369</v>
      </c>
      <c r="H23" s="154">
        <v>6</v>
      </c>
      <c r="I23" s="61">
        <f t="shared" si="2"/>
        <v>8.333333333333334</v>
      </c>
      <c r="J23" s="62"/>
    </row>
    <row r="24" spans="1:10" ht="110.25">
      <c r="A24" s="57">
        <f t="shared" si="1"/>
        <v>15</v>
      </c>
      <c r="B24" s="150" t="s">
        <v>378</v>
      </c>
      <c r="C24" s="150" t="s">
        <v>379</v>
      </c>
      <c r="D24" s="150" t="s">
        <v>380</v>
      </c>
      <c r="E24" s="156" t="s">
        <v>381</v>
      </c>
      <c r="F24" s="31">
        <v>2010</v>
      </c>
      <c r="G24" s="161" t="s">
        <v>382</v>
      </c>
      <c r="H24" s="156" t="s">
        <v>202</v>
      </c>
      <c r="I24" s="61">
        <f t="shared" si="2"/>
        <v>4.166666666666667</v>
      </c>
      <c r="J24" s="62"/>
    </row>
    <row r="25" spans="1:10" ht="51">
      <c r="A25" s="57">
        <f t="shared" si="1"/>
        <v>16</v>
      </c>
      <c r="B25" s="68" t="s">
        <v>383</v>
      </c>
      <c r="C25" s="68" t="s">
        <v>384</v>
      </c>
      <c r="D25" s="76" t="s">
        <v>385</v>
      </c>
      <c r="E25" s="58" t="s">
        <v>386</v>
      </c>
      <c r="F25" s="58">
        <v>2014</v>
      </c>
      <c r="G25" s="58" t="s">
        <v>387</v>
      </c>
      <c r="H25" s="58">
        <v>6</v>
      </c>
      <c r="I25" s="61">
        <f t="shared" si="2"/>
        <v>5</v>
      </c>
      <c r="J25" s="62"/>
    </row>
    <row r="26" spans="1:10" ht="38.25">
      <c r="A26" s="57">
        <f t="shared" si="1"/>
        <v>17</v>
      </c>
      <c r="B26" s="68" t="s">
        <v>388</v>
      </c>
      <c r="C26" s="68" t="s">
        <v>389</v>
      </c>
      <c r="D26" s="76" t="s">
        <v>390</v>
      </c>
      <c r="E26" s="58" t="s">
        <v>391</v>
      </c>
      <c r="F26" s="58">
        <v>2013</v>
      </c>
      <c r="G26" s="58" t="s">
        <v>392</v>
      </c>
      <c r="H26" s="58">
        <v>4</v>
      </c>
      <c r="I26" s="61">
        <f t="shared" si="2"/>
        <v>8.333333333333334</v>
      </c>
      <c r="J26" s="62"/>
    </row>
    <row r="27" spans="1:10" ht="63">
      <c r="A27" s="57">
        <f t="shared" si="1"/>
        <v>18</v>
      </c>
      <c r="B27" s="149" t="s">
        <v>393</v>
      </c>
      <c r="C27" s="149" t="s">
        <v>394</v>
      </c>
      <c r="D27" s="149" t="s">
        <v>395</v>
      </c>
      <c r="E27" s="154" t="s">
        <v>396</v>
      </c>
      <c r="F27" s="154">
        <v>2012</v>
      </c>
      <c r="G27" s="154" t="s">
        <v>397</v>
      </c>
      <c r="H27" s="154">
        <v>6</v>
      </c>
      <c r="I27" s="61">
        <f t="shared" si="2"/>
        <v>12.5</v>
      </c>
      <c r="J27" s="62"/>
    </row>
    <row r="28" spans="1:10" ht="38.25">
      <c r="A28" s="57">
        <f t="shared" si="1"/>
        <v>19</v>
      </c>
      <c r="B28" s="30" t="s">
        <v>398</v>
      </c>
      <c r="C28" s="30" t="s">
        <v>399</v>
      </c>
      <c r="D28" s="162" t="s">
        <v>400</v>
      </c>
      <c r="E28" s="31" t="s">
        <v>401</v>
      </c>
      <c r="F28" s="31">
        <v>2013</v>
      </c>
      <c r="G28" s="31" t="s">
        <v>402</v>
      </c>
      <c r="H28" s="163" t="s">
        <v>202</v>
      </c>
      <c r="I28" s="61">
        <f t="shared" si="2"/>
        <v>8.333333333333334</v>
      </c>
      <c r="J28" s="62"/>
    </row>
    <row r="29" spans="1:10" ht="12.75">
      <c r="A29" s="57">
        <f t="shared" si="1"/>
        <v>20</v>
      </c>
      <c r="B29" s="68"/>
      <c r="C29" s="68"/>
      <c r="D29" s="76"/>
      <c r="E29" s="58"/>
      <c r="F29" s="58"/>
      <c r="G29" s="58"/>
      <c r="H29" s="58"/>
      <c r="I29" s="61">
        <f t="shared" si="2"/>
      </c>
      <c r="J29" s="62"/>
    </row>
    <row r="30" spans="1:10" ht="12.75">
      <c r="A30" s="57">
        <f t="shared" si="1"/>
        <v>21</v>
      </c>
      <c r="B30" s="68"/>
      <c r="C30" s="68"/>
      <c r="D30" s="76"/>
      <c r="E30" s="58"/>
      <c r="F30" s="58"/>
      <c r="G30" s="58"/>
      <c r="H30" s="58"/>
      <c r="I30" s="61">
        <f t="shared" si="2"/>
      </c>
      <c r="J30" s="62"/>
    </row>
    <row r="31" spans="1:10" ht="12.75">
      <c r="A31" s="57">
        <f t="shared" si="1"/>
        <v>22</v>
      </c>
      <c r="B31" s="68"/>
      <c r="C31" s="68"/>
      <c r="D31" s="76"/>
      <c r="E31" s="58"/>
      <c r="F31" s="58"/>
      <c r="G31" s="58"/>
      <c r="H31" s="58"/>
      <c r="I31" s="61">
        <f t="shared" si="2"/>
      </c>
      <c r="J31" s="62"/>
    </row>
    <row r="32" spans="1:10" ht="12.75">
      <c r="A32" s="57">
        <f t="shared" si="1"/>
        <v>23</v>
      </c>
      <c r="B32" s="68"/>
      <c r="C32" s="68"/>
      <c r="D32" s="76"/>
      <c r="E32" s="58"/>
      <c r="F32" s="58"/>
      <c r="G32" s="58"/>
      <c r="H32" s="58"/>
      <c r="I32" s="61">
        <f t="shared" si="2"/>
      </c>
      <c r="J32" s="62"/>
    </row>
    <row r="33" spans="1:10" ht="12.75">
      <c r="A33" s="57">
        <f t="shared" si="1"/>
        <v>24</v>
      </c>
      <c r="B33" s="68"/>
      <c r="C33" s="68"/>
      <c r="D33" s="76"/>
      <c r="E33" s="58"/>
      <c r="F33" s="58"/>
      <c r="G33" s="58"/>
      <c r="H33" s="58"/>
      <c r="I33" s="61">
        <f t="shared" si="2"/>
      </c>
      <c r="J33" s="62"/>
    </row>
    <row r="34" spans="1:10" ht="12.75">
      <c r="A34" s="57">
        <f t="shared" si="1"/>
        <v>25</v>
      </c>
      <c r="B34" s="68"/>
      <c r="C34" s="68"/>
      <c r="D34" s="76"/>
      <c r="E34" s="58"/>
      <c r="F34" s="58"/>
      <c r="G34" s="58"/>
      <c r="H34" s="59"/>
      <c r="I34" s="61">
        <f t="shared" si="2"/>
      </c>
      <c r="J34" s="62"/>
    </row>
    <row r="35" spans="1:10" ht="12.75">
      <c r="A35" s="57">
        <f t="shared" si="1"/>
        <v>26</v>
      </c>
      <c r="B35" s="68"/>
      <c r="C35" s="68"/>
      <c r="D35" s="76"/>
      <c r="E35" s="58"/>
      <c r="F35" s="58"/>
      <c r="G35" s="58"/>
      <c r="H35" s="58"/>
      <c r="I35" s="61">
        <f t="shared" si="0"/>
      </c>
      <c r="J35" s="62"/>
    </row>
    <row r="36" spans="1:10" ht="12.75">
      <c r="A36" s="57">
        <f t="shared" si="1"/>
        <v>27</v>
      </c>
      <c r="B36" s="68"/>
      <c r="C36" s="68"/>
      <c r="D36" s="76"/>
      <c r="E36" s="58"/>
      <c r="F36" s="58"/>
      <c r="G36" s="58"/>
      <c r="H36" s="58"/>
      <c r="I36" s="61">
        <f t="shared" si="0"/>
      </c>
      <c r="J36" s="62"/>
    </row>
    <row r="37" spans="1:10" ht="12.75">
      <c r="A37" s="57">
        <f t="shared" si="1"/>
        <v>28</v>
      </c>
      <c r="B37" s="68"/>
      <c r="C37" s="68"/>
      <c r="D37" s="76"/>
      <c r="E37" s="58"/>
      <c r="F37" s="58"/>
      <c r="G37" s="58"/>
      <c r="H37" s="58"/>
      <c r="I37" s="61">
        <f t="shared" si="0"/>
      </c>
      <c r="J37" s="62"/>
    </row>
    <row r="38" spans="1:10" ht="12.75">
      <c r="A38" s="57">
        <f t="shared" si="1"/>
        <v>29</v>
      </c>
      <c r="B38" s="68"/>
      <c r="C38" s="68"/>
      <c r="D38" s="76"/>
      <c r="E38" s="58"/>
      <c r="F38" s="58"/>
      <c r="G38" s="58"/>
      <c r="H38" s="59"/>
      <c r="I38" s="61">
        <f t="shared" si="0"/>
      </c>
      <c r="J38" s="62"/>
    </row>
    <row r="39" spans="1:10" ht="12.75">
      <c r="A39" s="57">
        <f t="shared" si="1"/>
        <v>30</v>
      </c>
      <c r="B39" s="68"/>
      <c r="C39" s="68"/>
      <c r="D39" s="76"/>
      <c r="E39" s="58"/>
      <c r="F39" s="58"/>
      <c r="G39" s="58"/>
      <c r="H39" s="59"/>
      <c r="I39" s="61">
        <f t="shared" si="0"/>
      </c>
      <c r="J39" s="62"/>
    </row>
    <row r="40" spans="1:10" ht="12.75">
      <c r="A40" s="57">
        <f t="shared" si="1"/>
        <v>31</v>
      </c>
      <c r="B40" s="68"/>
      <c r="C40" s="68"/>
      <c r="D40" s="76"/>
      <c r="E40" s="58"/>
      <c r="F40" s="58"/>
      <c r="G40" s="58"/>
      <c r="H40" s="59"/>
      <c r="I40" s="61">
        <f t="shared" si="0"/>
      </c>
      <c r="J40" s="62"/>
    </row>
    <row r="41" spans="1:10" ht="12.75">
      <c r="A41" s="57">
        <f t="shared" si="1"/>
        <v>32</v>
      </c>
      <c r="B41" s="68"/>
      <c r="C41" s="68"/>
      <c r="D41" s="76"/>
      <c r="E41" s="58"/>
      <c r="F41" s="58"/>
      <c r="G41" s="58"/>
      <c r="H41" s="58"/>
      <c r="I41" s="61">
        <f t="shared" si="0"/>
      </c>
      <c r="J41" s="62"/>
    </row>
    <row r="42" spans="1:10" ht="12.75">
      <c r="A42" s="57">
        <f t="shared" si="1"/>
        <v>33</v>
      </c>
      <c r="B42" s="68"/>
      <c r="C42" s="68"/>
      <c r="D42" s="76"/>
      <c r="E42" s="58"/>
      <c r="F42" s="58"/>
      <c r="G42" s="58"/>
      <c r="H42" s="58"/>
      <c r="I42" s="61">
        <f t="shared" si="0"/>
      </c>
      <c r="J42" s="62"/>
    </row>
    <row r="43" spans="1:10" ht="12.75">
      <c r="A43" s="57">
        <f t="shared" si="1"/>
        <v>34</v>
      </c>
      <c r="B43" s="68"/>
      <c r="C43" s="68"/>
      <c r="D43" s="76"/>
      <c r="E43" s="58"/>
      <c r="F43" s="58"/>
      <c r="G43" s="58"/>
      <c r="H43" s="58"/>
      <c r="I43" s="61">
        <f t="shared" si="0"/>
      </c>
      <c r="J43" s="62"/>
    </row>
    <row r="44" spans="1:10" ht="12.75">
      <c r="A44" s="57">
        <f t="shared" si="1"/>
        <v>35</v>
      </c>
      <c r="B44" s="68"/>
      <c r="C44" s="68"/>
      <c r="D44" s="76"/>
      <c r="E44" s="58"/>
      <c r="F44" s="58"/>
      <c r="G44" s="58"/>
      <c r="H44" s="58"/>
      <c r="I44" s="61">
        <f t="shared" si="0"/>
      </c>
      <c r="J44" s="62"/>
    </row>
    <row r="45" spans="1:10" ht="12.75">
      <c r="A45" s="57">
        <f t="shared" si="1"/>
        <v>36</v>
      </c>
      <c r="B45" s="68"/>
      <c r="C45" s="68"/>
      <c r="D45" s="76"/>
      <c r="E45" s="58"/>
      <c r="F45" s="58"/>
      <c r="G45" s="58"/>
      <c r="H45" s="93"/>
      <c r="I45" s="61">
        <f t="shared" si="0"/>
      </c>
      <c r="J45" s="62"/>
    </row>
    <row r="46" spans="1:10" ht="12.75">
      <c r="A46" s="57">
        <f t="shared" si="1"/>
        <v>37</v>
      </c>
      <c r="B46" s="68"/>
      <c r="C46" s="68"/>
      <c r="D46" s="76"/>
      <c r="E46" s="58"/>
      <c r="F46" s="58"/>
      <c r="G46" s="58"/>
      <c r="H46" s="93"/>
      <c r="I46" s="61">
        <f t="shared" si="0"/>
      </c>
      <c r="J46" s="62"/>
    </row>
    <row r="47" spans="1:10" ht="12.75">
      <c r="A47" s="57">
        <f t="shared" si="1"/>
        <v>38</v>
      </c>
      <c r="B47" s="68"/>
      <c r="C47" s="68"/>
      <c r="D47" s="76"/>
      <c r="E47" s="58"/>
      <c r="F47" s="58"/>
      <c r="G47" s="58"/>
      <c r="H47" s="93"/>
      <c r="I47" s="61">
        <f t="shared" si="0"/>
      </c>
      <c r="J47" s="62"/>
    </row>
    <row r="48" spans="1:10" ht="12.75">
      <c r="A48" s="57">
        <f t="shared" si="1"/>
        <v>39</v>
      </c>
      <c r="B48" s="68"/>
      <c r="C48" s="68"/>
      <c r="D48" s="76"/>
      <c r="E48" s="58"/>
      <c r="F48" s="58"/>
      <c r="G48" s="58"/>
      <c r="H48" s="93"/>
      <c r="I48" s="61">
        <f t="shared" si="0"/>
      </c>
      <c r="J48" s="62"/>
    </row>
    <row r="49" spans="1:10" ht="12.75">
      <c r="A49" s="57">
        <f t="shared" si="1"/>
        <v>40</v>
      </c>
      <c r="B49" s="68"/>
      <c r="C49" s="68"/>
      <c r="D49" s="76"/>
      <c r="E49" s="94"/>
      <c r="F49" s="58"/>
      <c r="G49" s="58"/>
      <c r="H49" s="58"/>
      <c r="I49" s="61">
        <f t="shared" si="0"/>
      </c>
      <c r="J49" s="62"/>
    </row>
    <row r="50" spans="1:10" ht="12.75">
      <c r="A50" s="57">
        <f t="shared" si="1"/>
        <v>41</v>
      </c>
      <c r="B50" s="68"/>
      <c r="C50" s="68"/>
      <c r="D50" s="76"/>
      <c r="E50" s="94"/>
      <c r="F50" s="58"/>
      <c r="G50" s="58"/>
      <c r="H50" s="58"/>
      <c r="I50" s="61">
        <f t="shared" si="0"/>
      </c>
      <c r="J50" s="62"/>
    </row>
    <row r="51" spans="1:10" ht="12.75">
      <c r="A51" s="57">
        <f t="shared" si="1"/>
        <v>42</v>
      </c>
      <c r="B51" s="68"/>
      <c r="C51" s="68"/>
      <c r="D51" s="76"/>
      <c r="E51" s="94"/>
      <c r="F51" s="58"/>
      <c r="G51" s="58"/>
      <c r="H51" s="58"/>
      <c r="I51" s="61">
        <f t="shared" si="0"/>
      </c>
      <c r="J51" s="62"/>
    </row>
    <row r="52" spans="1:10" ht="12.75">
      <c r="A52" s="57">
        <f t="shared" si="1"/>
        <v>43</v>
      </c>
      <c r="B52" s="68"/>
      <c r="C52" s="68"/>
      <c r="D52" s="76"/>
      <c r="E52" s="58"/>
      <c r="F52" s="58"/>
      <c r="G52" s="58"/>
      <c r="H52" s="58"/>
      <c r="I52" s="61">
        <f t="shared" si="0"/>
      </c>
      <c r="J52" s="62"/>
    </row>
    <row r="53" spans="1:10" ht="12.75">
      <c r="A53" s="57">
        <f t="shared" si="1"/>
        <v>44</v>
      </c>
      <c r="B53" s="68"/>
      <c r="C53" s="68"/>
      <c r="D53" s="76"/>
      <c r="E53" s="58"/>
      <c r="F53" s="58"/>
      <c r="G53" s="58"/>
      <c r="H53" s="58"/>
      <c r="I53" s="61">
        <f t="shared" si="0"/>
      </c>
      <c r="J53" s="62"/>
    </row>
    <row r="54" spans="1:10" ht="12.75">
      <c r="A54" s="57">
        <f t="shared" si="1"/>
        <v>45</v>
      </c>
      <c r="B54" s="68"/>
      <c r="C54" s="68"/>
      <c r="D54" s="76"/>
      <c r="E54" s="58"/>
      <c r="F54" s="58"/>
      <c r="G54" s="58"/>
      <c r="H54" s="58"/>
      <c r="I54" s="61">
        <f t="shared" si="0"/>
      </c>
      <c r="J54" s="62"/>
    </row>
    <row r="55" spans="1:10" ht="12.75">
      <c r="A55" s="57">
        <f t="shared" si="1"/>
        <v>46</v>
      </c>
      <c r="B55" s="68"/>
      <c r="C55" s="68"/>
      <c r="D55" s="76"/>
      <c r="E55" s="58"/>
      <c r="F55" s="58"/>
      <c r="G55" s="58"/>
      <c r="H55" s="58"/>
      <c r="I55" s="61">
        <f t="shared" si="0"/>
      </c>
      <c r="J55" s="62"/>
    </row>
    <row r="56" spans="1:10" ht="12.75">
      <c r="A56" s="57">
        <f t="shared" si="1"/>
        <v>47</v>
      </c>
      <c r="B56" s="68"/>
      <c r="C56" s="68"/>
      <c r="D56" s="76"/>
      <c r="E56" s="58"/>
      <c r="F56" s="58"/>
      <c r="G56" s="58"/>
      <c r="H56" s="58"/>
      <c r="I56" s="61">
        <f t="shared" si="0"/>
      </c>
      <c r="J56" s="62"/>
    </row>
    <row r="57" spans="1:10" ht="12.75">
      <c r="A57" s="57">
        <f t="shared" si="1"/>
        <v>48</v>
      </c>
      <c r="B57" s="68"/>
      <c r="C57" s="68"/>
      <c r="D57" s="76"/>
      <c r="E57" s="58"/>
      <c r="F57" s="58"/>
      <c r="G57" s="58"/>
      <c r="H57" s="58"/>
      <c r="I57" s="61">
        <f t="shared" si="0"/>
      </c>
      <c r="J57" s="62"/>
    </row>
    <row r="58" spans="1:10" ht="12.75">
      <c r="A58" s="57">
        <f t="shared" si="1"/>
        <v>49</v>
      </c>
      <c r="B58" s="68"/>
      <c r="C58" s="68"/>
      <c r="D58" s="76"/>
      <c r="E58" s="58"/>
      <c r="F58" s="58"/>
      <c r="G58" s="58"/>
      <c r="H58" s="58"/>
      <c r="I58" s="61">
        <f t="shared" si="0"/>
      </c>
      <c r="J58" s="62"/>
    </row>
    <row r="59" spans="1:10" ht="12.75">
      <c r="A59" s="57">
        <f t="shared" si="1"/>
        <v>50</v>
      </c>
      <c r="B59" s="68"/>
      <c r="C59" s="68"/>
      <c r="D59" s="76"/>
      <c r="E59" s="58"/>
      <c r="F59" s="58"/>
      <c r="G59" s="58"/>
      <c r="H59" s="58"/>
      <c r="I59" s="61">
        <f t="shared" si="0"/>
      </c>
      <c r="J59" s="62"/>
    </row>
    <row r="60" spans="1:10" ht="12.75">
      <c r="A60" s="65"/>
      <c r="B60" s="64"/>
      <c r="C60" s="64"/>
      <c r="D60" s="77"/>
      <c r="E60" s="65"/>
      <c r="F60" s="65"/>
      <c r="G60" s="65"/>
      <c r="H60" s="65"/>
      <c r="I60" s="75"/>
      <c r="J60" s="62"/>
    </row>
    <row r="61" spans="1:10" ht="12.75">
      <c r="A61" s="65"/>
      <c r="B61" s="64"/>
      <c r="C61" s="64"/>
      <c r="D61" s="77"/>
      <c r="E61" s="65"/>
      <c r="F61" s="65"/>
      <c r="G61" s="65"/>
      <c r="H61" s="65"/>
      <c r="I61" s="75"/>
      <c r="J61" s="62"/>
    </row>
    <row r="62" spans="1:10" ht="12.75">
      <c r="A62" s="65"/>
      <c r="B62" s="64"/>
      <c r="C62" s="64"/>
      <c r="D62" s="77"/>
      <c r="E62" s="65"/>
      <c r="F62" s="65"/>
      <c r="G62" s="65"/>
      <c r="H62" s="65"/>
      <c r="I62" s="75"/>
      <c r="J62" s="62"/>
    </row>
    <row r="63" spans="1:10" ht="12.75">
      <c r="A63" s="65"/>
      <c r="B63" s="64"/>
      <c r="C63" s="64"/>
      <c r="D63" s="77"/>
      <c r="E63" s="65"/>
      <c r="F63" s="65"/>
      <c r="G63" s="65"/>
      <c r="H63" s="65"/>
      <c r="I63" s="75"/>
      <c r="J63" s="62"/>
    </row>
    <row r="64" spans="1:10" ht="12.75">
      <c r="A64" s="65"/>
      <c r="B64" s="64"/>
      <c r="C64" s="64"/>
      <c r="D64" s="77"/>
      <c r="E64" s="65"/>
      <c r="F64" s="65"/>
      <c r="G64" s="65"/>
      <c r="H64" s="65"/>
      <c r="I64" s="75"/>
      <c r="J64" s="62"/>
    </row>
    <row r="65" spans="1:10" ht="12.75">
      <c r="A65" s="65"/>
      <c r="B65" s="64"/>
      <c r="C65" s="64"/>
      <c r="D65" s="77"/>
      <c r="E65" s="65"/>
      <c r="F65" s="65"/>
      <c r="G65" s="65"/>
      <c r="H65" s="65"/>
      <c r="I65" s="75"/>
      <c r="J65" s="62"/>
    </row>
    <row r="66" spans="1:10" ht="12.75">
      <c r="A66" s="65"/>
      <c r="B66" s="64"/>
      <c r="C66" s="64"/>
      <c r="D66" s="77"/>
      <c r="E66" s="65"/>
      <c r="F66" s="65"/>
      <c r="G66" s="65"/>
      <c r="H66" s="65"/>
      <c r="I66" s="75"/>
      <c r="J66" s="62"/>
    </row>
    <row r="67" spans="1:10" ht="12.75">
      <c r="A67" s="65"/>
      <c r="B67" s="64"/>
      <c r="C67" s="64"/>
      <c r="D67" s="77"/>
      <c r="E67" s="65"/>
      <c r="F67" s="65"/>
      <c r="G67" s="65"/>
      <c r="H67" s="65"/>
      <c r="I67" s="75"/>
      <c r="J67" s="62"/>
    </row>
    <row r="68" spans="1:10" ht="12.75">
      <c r="A68" s="65"/>
      <c r="B68" s="64"/>
      <c r="C68" s="64"/>
      <c r="D68" s="77"/>
      <c r="E68" s="65"/>
      <c r="F68" s="65"/>
      <c r="G68" s="65"/>
      <c r="H68" s="65"/>
      <c r="I68" s="75"/>
      <c r="J68" s="62"/>
    </row>
    <row r="69" spans="1:10" ht="12.75">
      <c r="A69" s="65"/>
      <c r="B69" s="64"/>
      <c r="C69" s="64"/>
      <c r="D69" s="77"/>
      <c r="E69" s="65"/>
      <c r="F69" s="65"/>
      <c r="G69" s="65"/>
      <c r="H69" s="65"/>
      <c r="I69" s="75"/>
      <c r="J69" s="62"/>
    </row>
    <row r="70" spans="1:10" ht="12.75">
      <c r="A70" s="65"/>
      <c r="B70" s="64"/>
      <c r="C70" s="64"/>
      <c r="D70" s="77"/>
      <c r="E70" s="65"/>
      <c r="F70" s="65"/>
      <c r="G70" s="65"/>
      <c r="H70" s="65"/>
      <c r="I70" s="75"/>
      <c r="J70" s="62"/>
    </row>
    <row r="71" spans="1:10" ht="12.75">
      <c r="A71" s="65"/>
      <c r="B71" s="64"/>
      <c r="C71" s="64"/>
      <c r="D71" s="77"/>
      <c r="E71" s="65"/>
      <c r="F71" s="65"/>
      <c r="G71" s="65"/>
      <c r="H71" s="65"/>
      <c r="I71" s="75"/>
      <c r="J71" s="62"/>
    </row>
    <row r="72" spans="1:10" ht="12.75">
      <c r="A72" s="65"/>
      <c r="B72" s="64"/>
      <c r="C72" s="64"/>
      <c r="D72" s="77"/>
      <c r="E72" s="65"/>
      <c r="F72" s="65"/>
      <c r="G72" s="65"/>
      <c r="H72" s="65"/>
      <c r="I72" s="75"/>
      <c r="J72" s="62"/>
    </row>
    <row r="73" spans="1:10" ht="12.75">
      <c r="A73" s="65"/>
      <c r="B73" s="64"/>
      <c r="C73" s="64"/>
      <c r="D73" s="77"/>
      <c r="E73" s="65"/>
      <c r="F73" s="65"/>
      <c r="G73" s="65"/>
      <c r="H73" s="65"/>
      <c r="I73" s="75"/>
      <c r="J73" s="62"/>
    </row>
    <row r="74" spans="1:10" ht="12.75">
      <c r="A74" s="65"/>
      <c r="B74" s="64"/>
      <c r="C74" s="64"/>
      <c r="D74" s="77"/>
      <c r="E74" s="65"/>
      <c r="F74" s="65"/>
      <c r="G74" s="65"/>
      <c r="H74" s="65"/>
      <c r="I74" s="75"/>
      <c r="J74" s="62"/>
    </row>
    <row r="75" spans="1:10" ht="12.75">
      <c r="A75" s="65"/>
      <c r="B75" s="64"/>
      <c r="C75" s="64"/>
      <c r="D75" s="77"/>
      <c r="E75" s="65"/>
      <c r="F75" s="65"/>
      <c r="G75" s="65"/>
      <c r="H75" s="65"/>
      <c r="I75" s="75"/>
      <c r="J75" s="62"/>
    </row>
    <row r="76" spans="1:10" ht="12.75">
      <c r="A76" s="65"/>
      <c r="B76" s="64"/>
      <c r="C76" s="64"/>
      <c r="D76" s="77"/>
      <c r="E76" s="65"/>
      <c r="F76" s="65"/>
      <c r="G76" s="65"/>
      <c r="H76" s="65"/>
      <c r="I76" s="75"/>
      <c r="J76" s="62"/>
    </row>
    <row r="77" spans="1:10" ht="12.75">
      <c r="A77" s="65"/>
      <c r="B77" s="64"/>
      <c r="C77" s="64"/>
      <c r="D77" s="77"/>
      <c r="E77" s="65"/>
      <c r="F77" s="65"/>
      <c r="G77" s="65"/>
      <c r="H77" s="65"/>
      <c r="I77" s="75"/>
      <c r="J77" s="62"/>
    </row>
    <row r="78" spans="1:10" ht="12.75">
      <c r="A78" s="65"/>
      <c r="B78" s="64"/>
      <c r="C78" s="64"/>
      <c r="D78" s="77"/>
      <c r="E78" s="65"/>
      <c r="F78" s="65"/>
      <c r="G78" s="65"/>
      <c r="H78" s="65"/>
      <c r="I78" s="75"/>
      <c r="J78" s="62"/>
    </row>
    <row r="79" spans="1:10" ht="12.75">
      <c r="A79" s="65"/>
      <c r="B79" s="64"/>
      <c r="C79" s="64"/>
      <c r="D79" s="77"/>
      <c r="E79" s="65"/>
      <c r="F79" s="65"/>
      <c r="G79" s="65"/>
      <c r="H79" s="65"/>
      <c r="I79" s="75"/>
      <c r="J79" s="62"/>
    </row>
    <row r="80" spans="1:10" ht="12.75">
      <c r="A80" s="65"/>
      <c r="B80" s="64"/>
      <c r="C80" s="64"/>
      <c r="D80" s="77"/>
      <c r="E80" s="65"/>
      <c r="F80" s="65"/>
      <c r="G80" s="65"/>
      <c r="H80" s="65"/>
      <c r="I80" s="75"/>
      <c r="J80" s="62"/>
    </row>
    <row r="81" spans="1:10" ht="12.75">
      <c r="A81" s="65"/>
      <c r="B81" s="64"/>
      <c r="C81" s="64"/>
      <c r="D81" s="77"/>
      <c r="E81" s="65"/>
      <c r="F81" s="65"/>
      <c r="G81" s="65"/>
      <c r="H81" s="65"/>
      <c r="I81" s="75"/>
      <c r="J81" s="62"/>
    </row>
    <row r="82" spans="1:10" ht="12.75">
      <c r="A82" s="65"/>
      <c r="B82" s="64"/>
      <c r="C82" s="64"/>
      <c r="D82" s="77"/>
      <c r="E82" s="65"/>
      <c r="F82" s="65"/>
      <c r="G82" s="65"/>
      <c r="H82" s="65"/>
      <c r="I82" s="75"/>
      <c r="J82" s="62"/>
    </row>
    <row r="83" spans="1:10" ht="12.75">
      <c r="A83" s="65"/>
      <c r="B83" s="64"/>
      <c r="C83" s="64"/>
      <c r="D83" s="77"/>
      <c r="E83" s="65"/>
      <c r="F83" s="65"/>
      <c r="G83" s="65"/>
      <c r="H83" s="65"/>
      <c r="I83" s="75"/>
      <c r="J83" s="62"/>
    </row>
    <row r="84" spans="1:10" ht="12.75">
      <c r="A84" s="65"/>
      <c r="B84" s="64"/>
      <c r="C84" s="64"/>
      <c r="D84" s="77"/>
      <c r="E84" s="65"/>
      <c r="F84" s="65"/>
      <c r="G84" s="65"/>
      <c r="H84" s="65"/>
      <c r="I84" s="75"/>
      <c r="J84" s="62"/>
    </row>
    <row r="85" spans="1:10" ht="12.75">
      <c r="A85" s="65"/>
      <c r="B85" s="64"/>
      <c r="C85" s="64"/>
      <c r="D85" s="77"/>
      <c r="E85" s="65"/>
      <c r="F85" s="65"/>
      <c r="G85" s="65"/>
      <c r="H85" s="65"/>
      <c r="I85" s="75"/>
      <c r="J85" s="62"/>
    </row>
    <row r="86" spans="1:10" ht="12.75">
      <c r="A86" s="65"/>
      <c r="B86" s="64"/>
      <c r="C86" s="64"/>
      <c r="D86" s="77"/>
      <c r="E86" s="65"/>
      <c r="F86" s="65"/>
      <c r="G86" s="65"/>
      <c r="H86" s="65"/>
      <c r="I86" s="75"/>
      <c r="J86" s="62"/>
    </row>
    <row r="87" spans="1:10" ht="12.75">
      <c r="A87" s="65"/>
      <c r="B87" s="64"/>
      <c r="C87" s="64"/>
      <c r="D87" s="77"/>
      <c r="E87" s="65"/>
      <c r="F87" s="65"/>
      <c r="G87" s="65"/>
      <c r="H87" s="65"/>
      <c r="I87" s="75"/>
      <c r="J87" s="62"/>
    </row>
    <row r="88" spans="1:10" ht="12.75">
      <c r="A88" s="65"/>
      <c r="B88" s="64"/>
      <c r="C88" s="64"/>
      <c r="D88" s="77"/>
      <c r="E88" s="65"/>
      <c r="F88" s="65"/>
      <c r="G88" s="65"/>
      <c r="H88" s="65"/>
      <c r="I88" s="75"/>
      <c r="J88" s="62"/>
    </row>
    <row r="89" spans="1:10" ht="12.75">
      <c r="A89" s="65"/>
      <c r="B89" s="64"/>
      <c r="C89" s="64"/>
      <c r="D89" s="77"/>
      <c r="E89" s="65"/>
      <c r="F89" s="65"/>
      <c r="G89" s="65"/>
      <c r="H89" s="65"/>
      <c r="I89" s="75"/>
      <c r="J89" s="62"/>
    </row>
    <row r="90" spans="1:10" ht="12.75">
      <c r="A90" s="65"/>
      <c r="B90" s="64"/>
      <c r="C90" s="64"/>
      <c r="D90" s="77"/>
      <c r="E90" s="65"/>
      <c r="F90" s="65"/>
      <c r="G90" s="65"/>
      <c r="H90" s="65"/>
      <c r="I90" s="75"/>
      <c r="J90" s="62"/>
    </row>
    <row r="91" spans="1:10" ht="12.75">
      <c r="A91" s="65"/>
      <c r="B91" s="64"/>
      <c r="C91" s="64"/>
      <c r="D91" s="77"/>
      <c r="E91" s="65"/>
      <c r="F91" s="65"/>
      <c r="G91" s="65"/>
      <c r="H91" s="65"/>
      <c r="I91" s="75"/>
      <c r="J91" s="62"/>
    </row>
    <row r="92" spans="1:10" ht="12.75">
      <c r="A92" s="65"/>
      <c r="B92" s="64"/>
      <c r="C92" s="64"/>
      <c r="D92" s="77"/>
      <c r="E92" s="65"/>
      <c r="F92" s="65"/>
      <c r="G92" s="65"/>
      <c r="H92" s="65"/>
      <c r="I92" s="75"/>
      <c r="J92" s="62"/>
    </row>
    <row r="93" spans="1:10" ht="12.75">
      <c r="A93" s="65"/>
      <c r="B93" s="64"/>
      <c r="C93" s="64"/>
      <c r="D93" s="77"/>
      <c r="E93" s="65"/>
      <c r="F93" s="65"/>
      <c r="G93" s="65"/>
      <c r="H93" s="65"/>
      <c r="I93" s="75"/>
      <c r="J93" s="62"/>
    </row>
    <row r="94" spans="2:4" ht="12.75">
      <c r="B94" s="63"/>
      <c r="C94" s="63"/>
      <c r="D94" s="78"/>
    </row>
    <row r="95" spans="2:4" ht="12.75">
      <c r="B95" s="63"/>
      <c r="C95" s="63"/>
      <c r="D95" s="78"/>
    </row>
    <row r="96" spans="2:4" ht="12.75">
      <c r="B96" s="63"/>
      <c r="C96" s="63"/>
      <c r="D96" s="78"/>
    </row>
    <row r="97" spans="2:4" ht="12.75">
      <c r="B97" s="63"/>
      <c r="C97" s="63"/>
      <c r="D97" s="78"/>
    </row>
    <row r="98" spans="2:4" ht="12.75">
      <c r="B98" s="63"/>
      <c r="C98" s="63"/>
      <c r="D98" s="78"/>
    </row>
    <row r="99" spans="2:4" ht="12.75">
      <c r="B99" s="63"/>
      <c r="C99" s="63"/>
      <c r="D99" s="78"/>
    </row>
    <row r="100" spans="2:4" ht="12.75">
      <c r="B100" s="63"/>
      <c r="C100" s="63"/>
      <c r="D100" s="78"/>
    </row>
    <row r="101" spans="2:4" ht="12.75">
      <c r="B101" s="63"/>
      <c r="C101" s="63"/>
      <c r="D101" s="78"/>
    </row>
    <row r="102" spans="2:4" ht="12.75">
      <c r="B102" s="63"/>
      <c r="C102" s="63"/>
      <c r="D102" s="78"/>
    </row>
    <row r="103" spans="2:4" ht="12.75">
      <c r="B103" s="63"/>
      <c r="C103" s="63"/>
      <c r="D103" s="78"/>
    </row>
    <row r="104" spans="2:4" ht="12.75">
      <c r="B104" s="63"/>
      <c r="C104" s="63"/>
      <c r="D104" s="78"/>
    </row>
    <row r="105" spans="2:4" ht="12.75">
      <c r="B105" s="63"/>
      <c r="C105" s="63"/>
      <c r="D105" s="78"/>
    </row>
    <row r="106" spans="2:4" ht="12.75">
      <c r="B106" s="63"/>
      <c r="C106" s="63"/>
      <c r="D106" s="78"/>
    </row>
    <row r="107" spans="2:4" ht="12.75">
      <c r="B107" s="63"/>
      <c r="C107" s="63"/>
      <c r="D107" s="78"/>
    </row>
    <row r="108" spans="2:4" ht="12.75">
      <c r="B108" s="63"/>
      <c r="C108" s="63"/>
      <c r="D108" s="78"/>
    </row>
    <row r="109" spans="2:4" ht="12.75">
      <c r="B109" s="63"/>
      <c r="C109" s="63"/>
      <c r="D109" s="78"/>
    </row>
    <row r="110" spans="2:4" ht="12.75">
      <c r="B110" s="63"/>
      <c r="C110" s="63"/>
      <c r="D110" s="78"/>
    </row>
    <row r="111" spans="2:4" ht="12.75">
      <c r="B111" s="63"/>
      <c r="C111" s="63"/>
      <c r="D111" s="78"/>
    </row>
    <row r="112" spans="2:4" ht="12.75">
      <c r="B112" s="63"/>
      <c r="C112" s="63"/>
      <c r="D112" s="78"/>
    </row>
    <row r="113" spans="2:4" ht="12.75">
      <c r="B113" s="63"/>
      <c r="C113" s="63"/>
      <c r="D113" s="78"/>
    </row>
    <row r="114" spans="2:4" ht="12.75">
      <c r="B114" s="63"/>
      <c r="C114" s="63"/>
      <c r="D114" s="78"/>
    </row>
    <row r="115" spans="2:4" ht="12.75">
      <c r="B115" s="63"/>
      <c r="C115" s="63"/>
      <c r="D115" s="78"/>
    </row>
    <row r="116" spans="2:4" ht="12.75">
      <c r="B116" s="63"/>
      <c r="C116" s="63"/>
      <c r="D116" s="78"/>
    </row>
    <row r="117" spans="2:4" ht="12.75">
      <c r="B117" s="63"/>
      <c r="C117" s="63"/>
      <c r="D117" s="78"/>
    </row>
    <row r="118" spans="2:4" ht="12.75">
      <c r="B118" s="63"/>
      <c r="C118" s="63"/>
      <c r="D118" s="78"/>
    </row>
    <row r="119" spans="2:4" ht="12.75">
      <c r="B119" s="63"/>
      <c r="C119" s="63"/>
      <c r="D119" s="78"/>
    </row>
    <row r="120" spans="2:4" ht="12.75">
      <c r="B120" s="63"/>
      <c r="C120" s="63"/>
      <c r="D120" s="78"/>
    </row>
    <row r="121" spans="2:4" ht="12.75">
      <c r="B121" s="63"/>
      <c r="C121" s="63"/>
      <c r="D121" s="78"/>
    </row>
    <row r="122" spans="2:4" ht="12.75">
      <c r="B122" s="63"/>
      <c r="C122" s="63"/>
      <c r="D122" s="78"/>
    </row>
    <row r="123" spans="2:4" ht="12.75">
      <c r="B123" s="63"/>
      <c r="C123" s="63"/>
      <c r="D123" s="78"/>
    </row>
    <row r="124" spans="2:4" ht="12.75">
      <c r="B124" s="63"/>
      <c r="C124" s="63"/>
      <c r="D124" s="78"/>
    </row>
    <row r="125" spans="2:4" ht="12.75">
      <c r="B125" s="63"/>
      <c r="C125" s="63"/>
      <c r="D125" s="78"/>
    </row>
    <row r="126" spans="2:4" ht="12.75">
      <c r="B126" s="63"/>
      <c r="C126" s="63"/>
      <c r="D126" s="78"/>
    </row>
    <row r="127" spans="2:4" ht="12.75">
      <c r="B127" s="63"/>
      <c r="C127" s="63"/>
      <c r="D127" s="78"/>
    </row>
    <row r="128" spans="2:4" ht="12.75">
      <c r="B128" s="63"/>
      <c r="C128" s="63"/>
      <c r="D128" s="78"/>
    </row>
    <row r="129" spans="2:4" ht="12.75">
      <c r="B129" s="63"/>
      <c r="C129" s="63"/>
      <c r="D129" s="78"/>
    </row>
    <row r="130" spans="2:4" ht="12.75">
      <c r="B130" s="63"/>
      <c r="C130" s="63"/>
      <c r="D130" s="78"/>
    </row>
    <row r="131" spans="2:4" ht="12.75">
      <c r="B131" s="63"/>
      <c r="C131" s="63"/>
      <c r="D131" s="78"/>
    </row>
    <row r="132" spans="2:4" ht="12.75">
      <c r="B132" s="63"/>
      <c r="C132" s="63"/>
      <c r="D132" s="78"/>
    </row>
    <row r="133" spans="2:4" ht="12.75">
      <c r="B133" s="63"/>
      <c r="C133" s="63"/>
      <c r="D133" s="78"/>
    </row>
    <row r="134" spans="2:4" ht="12.75">
      <c r="B134" s="63"/>
      <c r="C134" s="63"/>
      <c r="D134" s="78"/>
    </row>
    <row r="135" spans="2:4" ht="12.75">
      <c r="B135" s="63"/>
      <c r="C135" s="63"/>
      <c r="D135" s="78"/>
    </row>
    <row r="136" spans="2:4" ht="12.75">
      <c r="B136" s="63"/>
      <c r="C136" s="63"/>
      <c r="D136" s="78"/>
    </row>
    <row r="137" spans="2:4" ht="12.75">
      <c r="B137" s="63"/>
      <c r="C137" s="63"/>
      <c r="D137" s="78"/>
    </row>
    <row r="138" spans="2:4" ht="12.75">
      <c r="B138" s="63"/>
      <c r="C138" s="63"/>
      <c r="D138" s="78"/>
    </row>
    <row r="139" spans="2:4" ht="12.75">
      <c r="B139" s="63"/>
      <c r="C139" s="63"/>
      <c r="D139" s="78"/>
    </row>
    <row r="140" spans="2:4" ht="12.75">
      <c r="B140" s="63"/>
      <c r="C140" s="63"/>
      <c r="D140" s="78"/>
    </row>
    <row r="141" spans="2:4" ht="12.75">
      <c r="B141" s="63"/>
      <c r="C141" s="63"/>
      <c r="D141" s="78"/>
    </row>
    <row r="142" spans="2:4" ht="12.75">
      <c r="B142" s="63"/>
      <c r="C142" s="63"/>
      <c r="D142" s="78"/>
    </row>
    <row r="143" spans="2:4" ht="12.75">
      <c r="B143" s="63"/>
      <c r="C143" s="63"/>
      <c r="D143" s="78"/>
    </row>
    <row r="144" spans="2:4" ht="12.75">
      <c r="B144" s="63"/>
      <c r="C144" s="63"/>
      <c r="D144" s="78"/>
    </row>
    <row r="145" spans="2:4" ht="12.75">
      <c r="B145" s="63"/>
      <c r="C145" s="63"/>
      <c r="D145" s="78"/>
    </row>
    <row r="146" spans="2:4" ht="12.75">
      <c r="B146" s="63"/>
      <c r="C146" s="63"/>
      <c r="D146" s="78"/>
    </row>
    <row r="147" spans="2:4" ht="12.75">
      <c r="B147" s="63"/>
      <c r="C147" s="63"/>
      <c r="D147" s="78"/>
    </row>
    <row r="148" spans="2:4" ht="12.75">
      <c r="B148" s="63"/>
      <c r="C148" s="63"/>
      <c r="D148" s="78"/>
    </row>
    <row r="149" spans="2:4" ht="12.75">
      <c r="B149" s="63"/>
      <c r="C149" s="63"/>
      <c r="D149" s="78"/>
    </row>
    <row r="150" spans="2:4" ht="12.75">
      <c r="B150" s="63"/>
      <c r="C150" s="63"/>
      <c r="D150" s="78"/>
    </row>
    <row r="151" spans="2:4" ht="12.75">
      <c r="B151" s="63"/>
      <c r="C151" s="63"/>
      <c r="D151" s="78"/>
    </row>
    <row r="152" spans="2:4" ht="12.75">
      <c r="B152" s="63"/>
      <c r="C152" s="63"/>
      <c r="D152" s="78"/>
    </row>
    <row r="153" spans="2:4" ht="12.75">
      <c r="B153" s="63"/>
      <c r="C153" s="63"/>
      <c r="D153" s="78"/>
    </row>
    <row r="154" spans="2:4" ht="12.75">
      <c r="B154" s="63"/>
      <c r="C154" s="63"/>
      <c r="D154" s="78"/>
    </row>
    <row r="155" spans="2:4" ht="12.75">
      <c r="B155" s="63"/>
      <c r="C155" s="63"/>
      <c r="D155" s="78"/>
    </row>
    <row r="156" spans="2:4" ht="12.75">
      <c r="B156" s="63"/>
      <c r="C156" s="63"/>
      <c r="D156" s="78"/>
    </row>
    <row r="157" spans="2:4" ht="12.75">
      <c r="B157" s="63"/>
      <c r="C157" s="63"/>
      <c r="D157" s="78"/>
    </row>
    <row r="158" spans="2:4" ht="12.75">
      <c r="B158" s="63"/>
      <c r="C158" s="63"/>
      <c r="D158" s="78"/>
    </row>
    <row r="159" spans="2:4" ht="12.75">
      <c r="B159" s="63"/>
      <c r="C159" s="63"/>
      <c r="D159" s="78"/>
    </row>
    <row r="160" spans="2:4" ht="12.75">
      <c r="B160" s="63"/>
      <c r="C160" s="63"/>
      <c r="D160" s="78"/>
    </row>
    <row r="161" spans="2:4" ht="12.75">
      <c r="B161" s="63"/>
      <c r="C161" s="63"/>
      <c r="D161" s="78"/>
    </row>
    <row r="162" spans="2:4" ht="12.75">
      <c r="B162" s="63"/>
      <c r="C162" s="63"/>
      <c r="D162" s="78"/>
    </row>
    <row r="163" spans="2:4" ht="12.75">
      <c r="B163" s="63"/>
      <c r="C163" s="63"/>
      <c r="D163" s="78"/>
    </row>
    <row r="164" spans="2:4" ht="12.75">
      <c r="B164" s="63"/>
      <c r="C164" s="63"/>
      <c r="D164" s="78"/>
    </row>
    <row r="165" spans="2:4" ht="12.75">
      <c r="B165" s="63"/>
      <c r="C165" s="63"/>
      <c r="D165" s="78"/>
    </row>
    <row r="166" spans="2:4" ht="12.75">
      <c r="B166" s="63"/>
      <c r="C166" s="63"/>
      <c r="D166" s="78"/>
    </row>
    <row r="167" spans="2:4" ht="12.75">
      <c r="B167" s="63"/>
      <c r="C167" s="63"/>
      <c r="D167" s="78"/>
    </row>
    <row r="168" spans="2:4" ht="12.75">
      <c r="B168" s="63"/>
      <c r="C168" s="63"/>
      <c r="D168" s="78"/>
    </row>
    <row r="169" spans="2:4" ht="12.75">
      <c r="B169" s="63"/>
      <c r="C169" s="63"/>
      <c r="D169" s="78"/>
    </row>
    <row r="170" spans="2:4" ht="12.75">
      <c r="B170" s="63"/>
      <c r="C170" s="63"/>
      <c r="D170" s="78"/>
    </row>
    <row r="171" spans="2:4" ht="12.75">
      <c r="B171" s="63"/>
      <c r="C171" s="63"/>
      <c r="D171" s="78"/>
    </row>
    <row r="172" spans="2:4" ht="12.75">
      <c r="B172" s="63"/>
      <c r="C172" s="63"/>
      <c r="D172" s="78"/>
    </row>
    <row r="173" spans="2:4" ht="12.75">
      <c r="B173" s="63"/>
      <c r="C173" s="63"/>
      <c r="D173" s="78"/>
    </row>
    <row r="174" spans="2:4" ht="12.75">
      <c r="B174" s="63"/>
      <c r="C174" s="63"/>
      <c r="D174" s="78"/>
    </row>
    <row r="175" spans="2:4" ht="12.75">
      <c r="B175" s="63"/>
      <c r="C175" s="63"/>
      <c r="D175" s="78"/>
    </row>
    <row r="176" spans="2:4" ht="12.75">
      <c r="B176" s="63"/>
      <c r="C176" s="63"/>
      <c r="D176" s="78"/>
    </row>
    <row r="177" spans="2:4" ht="12.75">
      <c r="B177" s="63"/>
      <c r="C177" s="63"/>
      <c r="D177" s="78"/>
    </row>
    <row r="178" spans="2:4" ht="12.75">
      <c r="B178" s="63"/>
      <c r="C178" s="63"/>
      <c r="D178" s="78"/>
    </row>
    <row r="179" spans="2:4" ht="12.75">
      <c r="B179" s="63"/>
      <c r="C179" s="63"/>
      <c r="D179" s="78"/>
    </row>
    <row r="180" spans="2:4" ht="12.75">
      <c r="B180" s="63"/>
      <c r="C180" s="63"/>
      <c r="D180" s="78"/>
    </row>
    <row r="181" spans="2:4" ht="12.75">
      <c r="B181" s="63"/>
      <c r="C181" s="63"/>
      <c r="D181" s="78"/>
    </row>
    <row r="182" spans="2:4" ht="12.75">
      <c r="B182" s="63"/>
      <c r="C182" s="63"/>
      <c r="D182" s="78"/>
    </row>
    <row r="183" spans="2:4" ht="12.75">
      <c r="B183" s="63"/>
      <c r="C183" s="63"/>
      <c r="D183" s="78"/>
    </row>
    <row r="184" spans="2:4" ht="12.75">
      <c r="B184" s="63"/>
      <c r="C184" s="63"/>
      <c r="D184" s="78"/>
    </row>
    <row r="185" spans="2:4" ht="12.75">
      <c r="B185" s="63"/>
      <c r="C185" s="63"/>
      <c r="D185" s="78"/>
    </row>
    <row r="186" ht="12.75">
      <c r="D186" s="78"/>
    </row>
    <row r="187" ht="12.75">
      <c r="D187" s="78"/>
    </row>
    <row r="188" ht="12.75">
      <c r="D188" s="78"/>
    </row>
    <row r="189" ht="12.75">
      <c r="D189" s="78"/>
    </row>
    <row r="190" ht="12.75">
      <c r="D190" s="78"/>
    </row>
    <row r="191" ht="12.75">
      <c r="D191" s="78"/>
    </row>
    <row r="192" ht="12.75">
      <c r="D192" s="78"/>
    </row>
    <row r="193" ht="12.75">
      <c r="D193" s="78"/>
    </row>
    <row r="194" ht="12.75">
      <c r="D194" s="78"/>
    </row>
    <row r="195" ht="12.75">
      <c r="D195" s="78"/>
    </row>
    <row r="196" ht="12.75">
      <c r="D196" s="78"/>
    </row>
    <row r="197" ht="12.75">
      <c r="D197" s="78"/>
    </row>
    <row r="198" ht="12.75">
      <c r="D198" s="78"/>
    </row>
    <row r="199" ht="12.75">
      <c r="D199" s="78"/>
    </row>
    <row r="200" ht="12.75">
      <c r="D200" s="78"/>
    </row>
    <row r="201" ht="12.75">
      <c r="D201" s="78"/>
    </row>
    <row r="202" ht="12.75">
      <c r="D202" s="78"/>
    </row>
    <row r="203" ht="12.75">
      <c r="D203" s="78"/>
    </row>
    <row r="204" ht="12.75">
      <c r="D204" s="78"/>
    </row>
    <row r="205" ht="12.75">
      <c r="D205" s="78"/>
    </row>
    <row r="206" ht="12.75">
      <c r="D206" s="78"/>
    </row>
    <row r="207" ht="12.75">
      <c r="D207" s="78"/>
    </row>
    <row r="208" ht="12.75">
      <c r="D208" s="78"/>
    </row>
    <row r="209" ht="12.75">
      <c r="D209" s="78"/>
    </row>
    <row r="210" ht="12.75">
      <c r="D210" s="78"/>
    </row>
    <row r="211" ht="12.75">
      <c r="D211" s="78"/>
    </row>
    <row r="212" ht="12.75">
      <c r="D212" s="78"/>
    </row>
    <row r="213" ht="12.75">
      <c r="D213" s="78"/>
    </row>
    <row r="214" ht="12.75">
      <c r="D214" s="78"/>
    </row>
    <row r="215" ht="12.75">
      <c r="D215" s="78"/>
    </row>
    <row r="216" ht="12.75">
      <c r="D216" s="78"/>
    </row>
    <row r="217" ht="12.75">
      <c r="D217" s="78"/>
    </row>
    <row r="218" ht="12.75">
      <c r="D218" s="78"/>
    </row>
    <row r="219" ht="12.75">
      <c r="D219" s="78"/>
    </row>
    <row r="220" ht="12.75">
      <c r="D220" s="78"/>
    </row>
    <row r="221" ht="12.75">
      <c r="D221" s="78"/>
    </row>
    <row r="222" ht="12.75">
      <c r="D222" s="78"/>
    </row>
    <row r="223" ht="12.75">
      <c r="D223" s="78"/>
    </row>
    <row r="224" ht="12.75">
      <c r="D224" s="78"/>
    </row>
    <row r="225" ht="12.75">
      <c r="D225" s="78"/>
    </row>
    <row r="226" ht="12.75">
      <c r="D226" s="78"/>
    </row>
    <row r="227" ht="12.75">
      <c r="D227" s="78"/>
    </row>
    <row r="228" ht="12.75">
      <c r="D228" s="78"/>
    </row>
    <row r="229" ht="12.75">
      <c r="D229" s="78"/>
    </row>
    <row r="230" ht="12.75">
      <c r="D230" s="78"/>
    </row>
    <row r="231" ht="12.75">
      <c r="D231" s="78"/>
    </row>
  </sheetData>
  <sheetProtection password="952F" sheet="1"/>
  <mergeCells count="2">
    <mergeCell ref="A1:C1"/>
    <mergeCell ref="B6:I6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P184"/>
  <sheetViews>
    <sheetView zoomScalePageLayoutView="0" workbookViewId="0" topLeftCell="A22">
      <selection activeCell="A6" sqref="A6:J27"/>
    </sheetView>
  </sheetViews>
  <sheetFormatPr defaultColWidth="9.140625" defaultRowHeight="15"/>
  <cols>
    <col min="1" max="1" width="4.7109375" style="14" customWidth="1"/>
    <col min="2" max="2" width="21.7109375" style="13" customWidth="1"/>
    <col min="3" max="3" width="27.7109375" style="13" customWidth="1"/>
    <col min="4" max="4" width="32.7109375" style="14" customWidth="1"/>
    <col min="5" max="5" width="15.7109375" style="14" customWidth="1"/>
    <col min="6" max="7" width="5.7109375" style="14" customWidth="1"/>
    <col min="8" max="8" width="8.7109375" style="14" customWidth="1"/>
    <col min="9" max="9" width="9.7109375" style="14" customWidth="1"/>
    <col min="10" max="10" width="8.7109375" style="22" customWidth="1"/>
    <col min="11" max="15" width="9.140625" style="1" customWidth="1"/>
    <col min="16" max="16" width="18.8515625" style="1" hidden="1" customWidth="1"/>
    <col min="17" max="16384" width="9.140625" style="1" customWidth="1"/>
  </cols>
  <sheetData>
    <row r="1" spans="1:10" ht="12.75">
      <c r="A1" s="185" t="str">
        <f>'Date initiale'!B13</f>
        <v>Inginerie energetică</v>
      </c>
      <c r="B1" s="185"/>
      <c r="C1" s="185"/>
      <c r="D1" s="1"/>
      <c r="E1" s="1"/>
      <c r="F1" s="1"/>
      <c r="G1" s="1"/>
      <c r="H1" s="1"/>
      <c r="I1" s="1"/>
      <c r="J1" s="1"/>
    </row>
    <row r="2" spans="1:10" ht="12.75">
      <c r="A2" s="1" t="str">
        <f>'Date initiale'!B15</f>
        <v>Facultatea de Electrotehnică şi Electronergetică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'Date initiale'!B16</f>
        <v>Departamentul de Electroenegetică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88" t="s">
        <v>162</v>
      </c>
      <c r="C6" s="188"/>
      <c r="D6" s="188"/>
      <c r="E6" s="188"/>
      <c r="F6" s="188"/>
      <c r="G6" s="188"/>
      <c r="H6" s="188"/>
      <c r="I6" s="188"/>
      <c r="J6" s="188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6" s="4" customFormat="1" ht="25.5">
      <c r="A8" s="2" t="s">
        <v>144</v>
      </c>
      <c r="B8" s="2" t="s">
        <v>49</v>
      </c>
      <c r="C8" s="2" t="s">
        <v>58</v>
      </c>
      <c r="D8" s="2" t="s">
        <v>82</v>
      </c>
      <c r="E8" s="2" t="s">
        <v>52</v>
      </c>
      <c r="F8" s="2" t="s">
        <v>53</v>
      </c>
      <c r="G8" s="2" t="s">
        <v>22</v>
      </c>
      <c r="H8" s="2" t="s">
        <v>61</v>
      </c>
      <c r="I8" s="2" t="s">
        <v>23</v>
      </c>
      <c r="J8" s="2" t="s">
        <v>148</v>
      </c>
      <c r="P8" s="19" t="s">
        <v>255</v>
      </c>
    </row>
    <row r="9" spans="1:16" ht="12.75">
      <c r="A9" s="8"/>
      <c r="B9" s="6"/>
      <c r="C9" s="6"/>
      <c r="D9" s="6"/>
      <c r="E9" s="6"/>
      <c r="F9" s="6"/>
      <c r="G9" s="6"/>
      <c r="H9" s="6"/>
      <c r="I9" s="6"/>
      <c r="J9" s="37">
        <f>SUM(J10:J59)</f>
        <v>96.33333333333334</v>
      </c>
      <c r="P9" s="9"/>
    </row>
    <row r="10" spans="1:16" ht="63.75">
      <c r="A10" s="57">
        <v>1</v>
      </c>
      <c r="B10" s="30" t="s">
        <v>408</v>
      </c>
      <c r="C10" s="30" t="s">
        <v>409</v>
      </c>
      <c r="D10" s="162" t="s">
        <v>410</v>
      </c>
      <c r="E10" s="31" t="s">
        <v>411</v>
      </c>
      <c r="F10" s="31">
        <v>2013</v>
      </c>
      <c r="G10" s="31" t="s">
        <v>412</v>
      </c>
      <c r="H10" s="31">
        <v>6</v>
      </c>
      <c r="I10" s="164" t="s">
        <v>204</v>
      </c>
      <c r="J10" s="61">
        <f>IF(OR(B10="")=FALSE,IF(P10="OK",20/(((LEN(B10)-LEN(SUBSTITUTE(B10,",","")))+1)),""),"")</f>
        <v>6.666666666666667</v>
      </c>
      <c r="P10" s="27" t="str">
        <f>IF(F10="","NOK",IF(VLOOKUP($I10,BDI!$B$5:$B$44,1,FALSE)=$I10,"OK",""))</f>
        <v>OK</v>
      </c>
    </row>
    <row r="11" spans="1:16" ht="94.5">
      <c r="A11" s="57">
        <f>A10+1</f>
        <v>2</v>
      </c>
      <c r="B11" s="150" t="s">
        <v>413</v>
      </c>
      <c r="C11" s="150" t="s">
        <v>414</v>
      </c>
      <c r="D11" s="150" t="s">
        <v>415</v>
      </c>
      <c r="E11" s="156" t="s">
        <v>416</v>
      </c>
      <c r="F11" s="161">
        <v>2011</v>
      </c>
      <c r="G11" s="161" t="s">
        <v>417</v>
      </c>
      <c r="H11" s="156" t="s">
        <v>202</v>
      </c>
      <c r="I11" s="150" t="s">
        <v>199</v>
      </c>
      <c r="J11" s="61">
        <f aca="true" t="shared" si="0" ref="J11:J59">IF(OR(B11="")=FALSE,IF(P11="OK",20/(((LEN(B11)-LEN(SUBSTITUTE(B11,",","")))+1)),""),"")</f>
        <v>4</v>
      </c>
      <c r="P11" s="27" t="str">
        <f>IF(F11="","NOK",IF(VLOOKUP($I11,BDI!$B$5:$B$44,1,FALSE)=$I11,"OK",""))</f>
        <v>OK</v>
      </c>
    </row>
    <row r="12" spans="1:16" ht="78.75">
      <c r="A12" s="57">
        <f aca="true" t="shared" si="1" ref="A12:A59">A11+1</f>
        <v>3</v>
      </c>
      <c r="B12" s="150" t="s">
        <v>418</v>
      </c>
      <c r="C12" s="150" t="s">
        <v>419</v>
      </c>
      <c r="D12" s="149" t="s">
        <v>420</v>
      </c>
      <c r="E12" s="156" t="s">
        <v>421</v>
      </c>
      <c r="F12" s="154">
        <v>2010</v>
      </c>
      <c r="G12" s="156" t="s">
        <v>422</v>
      </c>
      <c r="H12" s="156" t="s">
        <v>205</v>
      </c>
      <c r="I12" s="154" t="s">
        <v>199</v>
      </c>
      <c r="J12" s="61">
        <f t="shared" si="0"/>
        <v>6.666666666666667</v>
      </c>
      <c r="P12" s="27" t="str">
        <f>IF(F12="","NOK",IF(VLOOKUP($I12,BDI!$B$5:$B$44,1,FALSE)=$I12,"OK",""))</f>
        <v>OK</v>
      </c>
    </row>
    <row r="13" spans="1:16" ht="94.5">
      <c r="A13" s="57">
        <f t="shared" si="1"/>
        <v>4</v>
      </c>
      <c r="B13" s="153" t="s">
        <v>423</v>
      </c>
      <c r="C13" s="149" t="s">
        <v>424</v>
      </c>
      <c r="D13" s="149" t="s">
        <v>425</v>
      </c>
      <c r="E13" s="154" t="s">
        <v>426</v>
      </c>
      <c r="F13" s="154">
        <v>2010</v>
      </c>
      <c r="G13" s="159" t="s">
        <v>427</v>
      </c>
      <c r="H13" s="156" t="s">
        <v>205</v>
      </c>
      <c r="I13" s="149" t="s">
        <v>199</v>
      </c>
      <c r="J13" s="61">
        <f t="shared" si="0"/>
        <v>5</v>
      </c>
      <c r="P13" s="27" t="str">
        <f>IF(F13="","NOK",IF(VLOOKUP($I13,BDI!$B$5:$B$44,1,FALSE)=$I13,"OK",""))</f>
        <v>OK</v>
      </c>
    </row>
    <row r="14" spans="1:16" ht="78.75">
      <c r="A14" s="57">
        <f t="shared" si="1"/>
        <v>5</v>
      </c>
      <c r="B14" s="149" t="s">
        <v>428</v>
      </c>
      <c r="C14" s="149" t="s">
        <v>429</v>
      </c>
      <c r="D14" s="149" t="s">
        <v>430</v>
      </c>
      <c r="E14" s="154" t="s">
        <v>431</v>
      </c>
      <c r="F14" s="154">
        <v>2011</v>
      </c>
      <c r="G14" s="154" t="s">
        <v>432</v>
      </c>
      <c r="H14" s="154">
        <v>4</v>
      </c>
      <c r="I14" s="149" t="s">
        <v>199</v>
      </c>
      <c r="J14" s="61">
        <f t="shared" si="0"/>
        <v>4</v>
      </c>
      <c r="P14" s="27" t="str">
        <f>IF(F14="","NOK",IF(VLOOKUP($I14,BDI!$B$5:$B$44,1,FALSE)=$I14,"OK",""))</f>
        <v>OK</v>
      </c>
    </row>
    <row r="15" spans="1:16" ht="94.5">
      <c r="A15" s="57">
        <f t="shared" si="1"/>
        <v>6</v>
      </c>
      <c r="B15" s="149" t="s">
        <v>433</v>
      </c>
      <c r="C15" s="149" t="s">
        <v>434</v>
      </c>
      <c r="D15" s="149" t="s">
        <v>435</v>
      </c>
      <c r="E15" s="154" t="s">
        <v>426</v>
      </c>
      <c r="F15" s="154">
        <v>2010</v>
      </c>
      <c r="G15" s="159" t="s">
        <v>427</v>
      </c>
      <c r="H15" s="156" t="s">
        <v>205</v>
      </c>
      <c r="I15" s="149" t="s">
        <v>199</v>
      </c>
      <c r="J15" s="61">
        <f t="shared" si="0"/>
        <v>5</v>
      </c>
      <c r="P15" s="27" t="str">
        <f>IF(F15="","NOK",IF(VLOOKUP($I15,BDI!$B$5:$B$44,1,FALSE)=$I15,"OK",""))</f>
        <v>OK</v>
      </c>
    </row>
    <row r="16" spans="1:16" ht="63">
      <c r="A16" s="57">
        <f t="shared" si="1"/>
        <v>7</v>
      </c>
      <c r="B16" s="149" t="s">
        <v>436</v>
      </c>
      <c r="C16" s="149" t="s">
        <v>437</v>
      </c>
      <c r="D16" s="149" t="s">
        <v>438</v>
      </c>
      <c r="E16" s="154" t="s">
        <v>439</v>
      </c>
      <c r="F16" s="154">
        <v>2011</v>
      </c>
      <c r="G16" s="154" t="s">
        <v>440</v>
      </c>
      <c r="H16" s="154">
        <v>4</v>
      </c>
      <c r="I16" s="149" t="s">
        <v>204</v>
      </c>
      <c r="J16" s="61">
        <f t="shared" si="0"/>
        <v>5</v>
      </c>
      <c r="P16" s="27" t="str">
        <f>IF(F16="","NOK",IF(VLOOKUP($I16,BDI!$B$5:$B$44,1,FALSE)=$I16,"OK",""))</f>
        <v>OK</v>
      </c>
    </row>
    <row r="17" spans="1:16" ht="63.75" thickBot="1">
      <c r="A17" s="57">
        <f t="shared" si="1"/>
        <v>8</v>
      </c>
      <c r="B17" s="149" t="s">
        <v>441</v>
      </c>
      <c r="C17" s="149" t="s">
        <v>442</v>
      </c>
      <c r="D17" s="149" t="s">
        <v>438</v>
      </c>
      <c r="E17" s="154" t="s">
        <v>439</v>
      </c>
      <c r="F17" s="154">
        <v>2011</v>
      </c>
      <c r="G17" s="154" t="s">
        <v>440</v>
      </c>
      <c r="H17" s="154">
        <v>6</v>
      </c>
      <c r="I17" s="149" t="s">
        <v>204</v>
      </c>
      <c r="J17" s="61">
        <f t="shared" si="0"/>
        <v>5</v>
      </c>
      <c r="P17" s="27" t="str">
        <f>IF(F17="","NOK",IF(VLOOKUP($I17,BDI!$B$5:$B$44,1,FALSE)=$I17,"OK",""))</f>
        <v>OK</v>
      </c>
    </row>
    <row r="18" spans="1:16" ht="79.5" thickBot="1">
      <c r="A18" s="57">
        <f t="shared" si="1"/>
        <v>9</v>
      </c>
      <c r="B18" s="149" t="s">
        <v>443</v>
      </c>
      <c r="C18" s="165" t="s">
        <v>444</v>
      </c>
      <c r="D18" s="166" t="s">
        <v>445</v>
      </c>
      <c r="E18" s="167" t="s">
        <v>446</v>
      </c>
      <c r="F18" s="168">
        <v>2011</v>
      </c>
      <c r="G18" s="167" t="s">
        <v>447</v>
      </c>
      <c r="H18" s="167">
        <v>8</v>
      </c>
      <c r="I18" s="149" t="s">
        <v>199</v>
      </c>
      <c r="J18" s="61">
        <f t="shared" si="0"/>
        <v>5</v>
      </c>
      <c r="P18" s="27" t="str">
        <f>IF(F18="","NOK",IF(VLOOKUP($I18,BDI!$B$5:$B$44,1,FALSE)=$I18,"OK",""))</f>
        <v>OK</v>
      </c>
    </row>
    <row r="19" spans="1:16" ht="51">
      <c r="A19" s="57">
        <f t="shared" si="1"/>
        <v>10</v>
      </c>
      <c r="B19" s="68" t="s">
        <v>472</v>
      </c>
      <c r="C19" s="68" t="s">
        <v>473</v>
      </c>
      <c r="D19" s="76" t="s">
        <v>460</v>
      </c>
      <c r="E19" s="154" t="s">
        <v>461</v>
      </c>
      <c r="F19" s="58">
        <v>2015</v>
      </c>
      <c r="G19" s="58" t="s">
        <v>462</v>
      </c>
      <c r="H19" s="59" t="s">
        <v>205</v>
      </c>
      <c r="I19" s="149" t="s">
        <v>199</v>
      </c>
      <c r="J19" s="61">
        <f t="shared" si="0"/>
        <v>5</v>
      </c>
      <c r="P19" s="27" t="str">
        <f>IF(F19="","NOK",IF(VLOOKUP($I19,BDI!$B$5:$B$44,1,FALSE)=$I19,"OK",""))</f>
        <v>OK</v>
      </c>
    </row>
    <row r="20" spans="1:16" ht="38.25">
      <c r="A20" s="57">
        <f t="shared" si="1"/>
        <v>11</v>
      </c>
      <c r="B20" s="68" t="s">
        <v>478</v>
      </c>
      <c r="C20" s="68" t="s">
        <v>479</v>
      </c>
      <c r="D20" s="76" t="s">
        <v>475</v>
      </c>
      <c r="E20" s="58" t="s">
        <v>476</v>
      </c>
      <c r="F20" s="58">
        <v>2015</v>
      </c>
      <c r="G20" s="58" t="s">
        <v>477</v>
      </c>
      <c r="H20" s="59" t="s">
        <v>205</v>
      </c>
      <c r="I20" s="163" t="s">
        <v>199</v>
      </c>
      <c r="J20" s="61">
        <f t="shared" si="0"/>
        <v>6.666666666666667</v>
      </c>
      <c r="P20" s="27" t="str">
        <f>IF(F20="","NOK",IF(VLOOKUP($I20,BDI!$B$5:$B$44,1,FALSE)=$I20,"OK",""))</f>
        <v>OK</v>
      </c>
    </row>
    <row r="21" spans="1:16" ht="51">
      <c r="A21" s="57">
        <f t="shared" si="1"/>
        <v>12</v>
      </c>
      <c r="B21" s="30" t="s">
        <v>448</v>
      </c>
      <c r="C21" s="30" t="s">
        <v>449</v>
      </c>
      <c r="D21" s="162" t="s">
        <v>450</v>
      </c>
      <c r="E21" s="31" t="s">
        <v>451</v>
      </c>
      <c r="F21" s="31">
        <v>2013</v>
      </c>
      <c r="G21" s="31" t="s">
        <v>452</v>
      </c>
      <c r="H21" s="163" t="s">
        <v>205</v>
      </c>
      <c r="I21" s="163" t="s">
        <v>204</v>
      </c>
      <c r="J21" s="61">
        <f t="shared" si="0"/>
        <v>5</v>
      </c>
      <c r="P21" s="27" t="str">
        <f>IF(F21="","NOK",IF(VLOOKUP($I21,BDI!$B$5:$B$44,1,FALSE)=$I21,"OK",""))</f>
        <v>OK</v>
      </c>
    </row>
    <row r="22" spans="1:16" ht="110.25">
      <c r="A22" s="57">
        <f t="shared" si="1"/>
        <v>13</v>
      </c>
      <c r="B22" s="149" t="s">
        <v>453</v>
      </c>
      <c r="C22" s="149" t="s">
        <v>454</v>
      </c>
      <c r="D22" s="149" t="s">
        <v>455</v>
      </c>
      <c r="E22" s="154" t="s">
        <v>456</v>
      </c>
      <c r="F22" s="58">
        <v>2014</v>
      </c>
      <c r="G22" s="58" t="s">
        <v>457</v>
      </c>
      <c r="H22" s="58">
        <v>6</v>
      </c>
      <c r="I22" s="58" t="s">
        <v>19</v>
      </c>
      <c r="J22" s="61">
        <f t="shared" si="0"/>
        <v>6.666666666666667</v>
      </c>
      <c r="P22" s="27" t="str">
        <f>IF(F22="","NOK",IF(VLOOKUP($I22,BDI!$B$5:$B$44,1,FALSE)=$I22,"OK",""))</f>
        <v>OK</v>
      </c>
    </row>
    <row r="23" spans="1:16" ht="78.75">
      <c r="A23" s="57">
        <f t="shared" si="1"/>
        <v>14</v>
      </c>
      <c r="B23" s="149" t="s">
        <v>458</v>
      </c>
      <c r="C23" s="149" t="s">
        <v>459</v>
      </c>
      <c r="D23" s="149" t="s">
        <v>460</v>
      </c>
      <c r="E23" s="154" t="s">
        <v>461</v>
      </c>
      <c r="F23" s="58">
        <v>2015</v>
      </c>
      <c r="G23" s="58" t="s">
        <v>462</v>
      </c>
      <c r="H23" s="58">
        <v>6</v>
      </c>
      <c r="I23" s="58" t="s">
        <v>199</v>
      </c>
      <c r="J23" s="61">
        <f t="shared" si="0"/>
        <v>5</v>
      </c>
      <c r="P23" s="27" t="str">
        <f>IF(F23="","NOK",IF(VLOOKUP($I23,BDI!$B$5:$B$44,1,FALSE)=$I23,"OK",""))</f>
        <v>OK</v>
      </c>
    </row>
    <row r="24" spans="1:16" ht="51">
      <c r="A24" s="57">
        <f t="shared" si="1"/>
        <v>15</v>
      </c>
      <c r="B24" s="68" t="s">
        <v>463</v>
      </c>
      <c r="C24" s="68" t="s">
        <v>464</v>
      </c>
      <c r="D24" s="76" t="s">
        <v>465</v>
      </c>
      <c r="E24" s="58" t="s">
        <v>466</v>
      </c>
      <c r="F24" s="58">
        <v>2015</v>
      </c>
      <c r="G24" s="58" t="s">
        <v>467</v>
      </c>
      <c r="H24" s="59" t="s">
        <v>202</v>
      </c>
      <c r="I24" s="58" t="s">
        <v>199</v>
      </c>
      <c r="J24" s="61">
        <f t="shared" si="0"/>
        <v>5</v>
      </c>
      <c r="P24" s="27" t="str">
        <f>IF(F24="","NOK",IF(VLOOKUP($I24,BDI!$B$5:$B$44,1,FALSE)=$I24,"OK",""))</f>
        <v>OK</v>
      </c>
    </row>
    <row r="25" spans="1:16" ht="38.25">
      <c r="A25" s="57">
        <f t="shared" si="1"/>
        <v>16</v>
      </c>
      <c r="B25" s="68" t="s">
        <v>468</v>
      </c>
      <c r="C25" s="68" t="s">
        <v>469</v>
      </c>
      <c r="D25" s="76" t="s">
        <v>465</v>
      </c>
      <c r="E25" s="58" t="s">
        <v>466</v>
      </c>
      <c r="F25" s="58">
        <v>2015</v>
      </c>
      <c r="G25" s="58" t="s">
        <v>467</v>
      </c>
      <c r="H25" s="59" t="s">
        <v>202</v>
      </c>
      <c r="I25" s="58" t="s">
        <v>199</v>
      </c>
      <c r="J25" s="61">
        <f t="shared" si="0"/>
        <v>6.666666666666667</v>
      </c>
      <c r="P25" s="27" t="str">
        <f>IF(F25="","NOK",IF(VLOOKUP($I25,BDI!$B$5:$B$44,1,FALSE)=$I25,"OK",""))</f>
        <v>OK</v>
      </c>
    </row>
    <row r="26" spans="1:16" ht="51">
      <c r="A26" s="57">
        <f t="shared" si="1"/>
        <v>17</v>
      </c>
      <c r="B26" s="68" t="s">
        <v>470</v>
      </c>
      <c r="C26" s="68" t="s">
        <v>474</v>
      </c>
      <c r="D26" s="76" t="s">
        <v>475</v>
      </c>
      <c r="E26" s="58" t="s">
        <v>476</v>
      </c>
      <c r="F26" s="58">
        <v>2015</v>
      </c>
      <c r="G26" s="58" t="s">
        <v>477</v>
      </c>
      <c r="H26" s="59" t="s">
        <v>205</v>
      </c>
      <c r="I26" s="58" t="s">
        <v>199</v>
      </c>
      <c r="J26" s="61">
        <f t="shared" si="0"/>
        <v>5</v>
      </c>
      <c r="P26" s="27" t="str">
        <f>IF(F26="","NOK",IF(VLOOKUP($I26,BDI!$B$5:$B$44,1,FALSE)=$I26,"OK",""))</f>
        <v>OK</v>
      </c>
    </row>
    <row r="27" spans="1:16" ht="51">
      <c r="A27" s="57">
        <f t="shared" si="1"/>
        <v>18</v>
      </c>
      <c r="B27" s="68" t="s">
        <v>470</v>
      </c>
      <c r="C27" s="68" t="s">
        <v>471</v>
      </c>
      <c r="D27" s="76" t="s">
        <v>460</v>
      </c>
      <c r="E27" s="154" t="s">
        <v>461</v>
      </c>
      <c r="F27" s="58">
        <v>2015</v>
      </c>
      <c r="G27" s="58" t="s">
        <v>462</v>
      </c>
      <c r="H27" s="59" t="s">
        <v>205</v>
      </c>
      <c r="I27" s="58" t="s">
        <v>199</v>
      </c>
      <c r="J27" s="61">
        <f t="shared" si="0"/>
        <v>5</v>
      </c>
      <c r="P27" s="27" t="str">
        <f>IF(F27="","NOK",IF(VLOOKUP($I27,BDI!$B$5:$B$44,1,FALSE)=$I27,"OK",""))</f>
        <v>OK</v>
      </c>
    </row>
    <row r="28" spans="1:16" ht="25.5">
      <c r="A28" s="57">
        <f t="shared" si="1"/>
        <v>19</v>
      </c>
      <c r="B28" s="68"/>
      <c r="C28" s="68"/>
      <c r="D28" s="76"/>
      <c r="E28" s="154"/>
      <c r="F28" s="58"/>
      <c r="G28" s="58"/>
      <c r="H28" s="59"/>
      <c r="I28" s="58" t="s">
        <v>199</v>
      </c>
      <c r="J28" s="61">
        <f t="shared" si="0"/>
      </c>
      <c r="P28" s="27" t="str">
        <f>IF(F28="","NOK",IF(VLOOKUP($I28,BDI!$B$5:$B$44,1,FALSE)=$I28,"OK",""))</f>
        <v>NOK</v>
      </c>
    </row>
    <row r="29" spans="1:16" ht="25.5">
      <c r="A29" s="57">
        <f t="shared" si="1"/>
        <v>20</v>
      </c>
      <c r="B29" s="68"/>
      <c r="C29" s="68"/>
      <c r="D29" s="76"/>
      <c r="E29" s="58"/>
      <c r="F29" s="58"/>
      <c r="G29" s="58"/>
      <c r="H29" s="59"/>
      <c r="I29" s="58" t="s">
        <v>199</v>
      </c>
      <c r="J29" s="61">
        <f t="shared" si="0"/>
      </c>
      <c r="P29" s="27" t="str">
        <f>IF(F29="","NOK",IF(VLOOKUP($I29,BDI!$B$5:$B$44,1,FALSE)=$I29,"OK",""))</f>
        <v>NOK</v>
      </c>
    </row>
    <row r="30" spans="1:16" ht="25.5">
      <c r="A30" s="57">
        <f t="shared" si="1"/>
        <v>21</v>
      </c>
      <c r="B30" s="68"/>
      <c r="C30" s="68"/>
      <c r="D30" s="76"/>
      <c r="E30" s="58"/>
      <c r="F30" s="58"/>
      <c r="G30" s="58"/>
      <c r="H30" s="59"/>
      <c r="I30" s="58" t="s">
        <v>199</v>
      </c>
      <c r="J30" s="61">
        <f t="shared" si="0"/>
      </c>
      <c r="P30" s="27" t="str">
        <f>IF(F30="","NOK",IF(VLOOKUP($I30,BDI!$B$5:$B$44,1,FALSE)=$I30,"OK",""))</f>
        <v>NOK</v>
      </c>
    </row>
    <row r="31" spans="1:16" ht="12.75">
      <c r="A31" s="57">
        <f t="shared" si="1"/>
        <v>22</v>
      </c>
      <c r="B31" s="68"/>
      <c r="C31" s="68"/>
      <c r="D31" s="76"/>
      <c r="E31" s="58"/>
      <c r="F31" s="58"/>
      <c r="G31" s="58"/>
      <c r="H31" s="59"/>
      <c r="I31" s="58"/>
      <c r="J31" s="61">
        <f t="shared" si="0"/>
      </c>
      <c r="P31" s="27" t="str">
        <f>IF(F31="","NOK",IF(VLOOKUP($I31,BDI!$B$5:$B$44,1,FALSE)=$I31,"OK",""))</f>
        <v>NOK</v>
      </c>
    </row>
    <row r="32" spans="1:16" ht="12.75">
      <c r="A32" s="57">
        <f t="shared" si="1"/>
        <v>23</v>
      </c>
      <c r="B32" s="68"/>
      <c r="C32" s="68"/>
      <c r="D32" s="76"/>
      <c r="E32" s="58"/>
      <c r="F32" s="58"/>
      <c r="G32" s="58"/>
      <c r="H32" s="59"/>
      <c r="I32" s="58"/>
      <c r="J32" s="61">
        <f t="shared" si="0"/>
      </c>
      <c r="P32" s="27" t="str">
        <f>IF(F32="","NOK",IF(VLOOKUP($I32,BDI!$B$5:$B$44,1,FALSE)=$I32,"OK",""))</f>
        <v>NOK</v>
      </c>
    </row>
    <row r="33" spans="1:16" ht="12.75">
      <c r="A33" s="57">
        <f t="shared" si="1"/>
        <v>24</v>
      </c>
      <c r="B33" s="68"/>
      <c r="C33" s="68"/>
      <c r="D33" s="76"/>
      <c r="E33" s="58"/>
      <c r="F33" s="58"/>
      <c r="G33" s="58"/>
      <c r="H33" s="59"/>
      <c r="I33" s="58"/>
      <c r="J33" s="61">
        <f t="shared" si="0"/>
      </c>
      <c r="P33" s="27" t="str">
        <f>IF(F33="","NOK",IF(VLOOKUP($I33,BDI!$B$5:$B$44,1,FALSE)=$I33,"OK",""))</f>
        <v>NOK</v>
      </c>
    </row>
    <row r="34" spans="1:16" ht="12.75">
      <c r="A34" s="57">
        <f t="shared" si="1"/>
        <v>25</v>
      </c>
      <c r="B34" s="68"/>
      <c r="C34" s="68"/>
      <c r="D34" s="76"/>
      <c r="E34" s="58"/>
      <c r="F34" s="58"/>
      <c r="G34" s="58"/>
      <c r="H34" s="58"/>
      <c r="I34" s="58"/>
      <c r="J34" s="61">
        <f t="shared" si="0"/>
      </c>
      <c r="P34" s="27" t="str">
        <f>IF(F34="","NOK",IF(VLOOKUP($I34,BDI!$B$5:$B$44,1,FALSE)=$I34,"OK",""))</f>
        <v>NOK</v>
      </c>
    </row>
    <row r="35" spans="1:16" ht="12.75">
      <c r="A35" s="57">
        <f t="shared" si="1"/>
        <v>26</v>
      </c>
      <c r="B35" s="68"/>
      <c r="C35" s="68"/>
      <c r="D35" s="76"/>
      <c r="E35" s="58"/>
      <c r="F35" s="58"/>
      <c r="G35" s="58"/>
      <c r="H35" s="58"/>
      <c r="I35" s="58"/>
      <c r="J35" s="61">
        <f t="shared" si="0"/>
      </c>
      <c r="P35" s="27" t="str">
        <f>IF(F35="","NOK",IF(VLOOKUP($I35,BDI!$B$5:$B$44,1,FALSE)=$I35,"OK",""))</f>
        <v>NOK</v>
      </c>
    </row>
    <row r="36" spans="1:16" ht="12.75">
      <c r="A36" s="57">
        <f t="shared" si="1"/>
        <v>27</v>
      </c>
      <c r="B36" s="68"/>
      <c r="C36" s="68"/>
      <c r="D36" s="76"/>
      <c r="E36" s="58"/>
      <c r="F36" s="58"/>
      <c r="G36" s="58"/>
      <c r="H36" s="80"/>
      <c r="I36" s="58"/>
      <c r="J36" s="61">
        <f t="shared" si="0"/>
      </c>
      <c r="P36" s="27" t="str">
        <f>IF(F36="","NOK",IF(VLOOKUP($I36,BDI!$B$5:$B$44,1,FALSE)=$I36,"OK",""))</f>
        <v>NOK</v>
      </c>
    </row>
    <row r="37" spans="1:16" ht="12.75">
      <c r="A37" s="57">
        <f t="shared" si="1"/>
        <v>28</v>
      </c>
      <c r="B37" s="68"/>
      <c r="C37" s="68"/>
      <c r="D37" s="76"/>
      <c r="E37" s="58"/>
      <c r="F37" s="58"/>
      <c r="G37" s="58"/>
      <c r="H37" s="80"/>
      <c r="I37" s="58"/>
      <c r="J37" s="61">
        <f t="shared" si="0"/>
      </c>
      <c r="P37" s="27" t="str">
        <f>IF(F37="","NOK",IF(VLOOKUP($I37,BDI!$B$5:$B$44,1,FALSE)=$I37,"OK",""))</f>
        <v>NOK</v>
      </c>
    </row>
    <row r="38" spans="1:16" ht="12.75">
      <c r="A38" s="57">
        <f t="shared" si="1"/>
        <v>29</v>
      </c>
      <c r="B38" s="68"/>
      <c r="C38" s="68"/>
      <c r="D38" s="79"/>
      <c r="E38" s="58"/>
      <c r="F38" s="58"/>
      <c r="G38" s="58"/>
      <c r="H38" s="59"/>
      <c r="I38" s="58"/>
      <c r="J38" s="61">
        <f t="shared" si="0"/>
      </c>
      <c r="P38" s="27" t="str">
        <f>IF(F38="","NOK",IF(VLOOKUP($I38,BDI!$B$5:$B$44,1,FALSE)=$I38,"OK",""))</f>
        <v>NOK</v>
      </c>
    </row>
    <row r="39" spans="1:16" ht="12.75">
      <c r="A39" s="57">
        <f t="shared" si="1"/>
        <v>30</v>
      </c>
      <c r="B39" s="68"/>
      <c r="C39" s="68"/>
      <c r="D39" s="79"/>
      <c r="E39" s="58"/>
      <c r="F39" s="58"/>
      <c r="G39" s="58"/>
      <c r="H39" s="59"/>
      <c r="I39" s="58"/>
      <c r="J39" s="61">
        <f t="shared" si="0"/>
      </c>
      <c r="P39" s="27" t="str">
        <f>IF(F39="","NOK",IF(VLOOKUP($I39,BDI!$B$5:$B$44,1,FALSE)=$I39,"OK",""))</f>
        <v>NOK</v>
      </c>
    </row>
    <row r="40" spans="1:16" ht="12.75">
      <c r="A40" s="57">
        <f t="shared" si="1"/>
        <v>31</v>
      </c>
      <c r="B40" s="68"/>
      <c r="C40" s="68"/>
      <c r="D40" s="79"/>
      <c r="E40" s="58"/>
      <c r="F40" s="58"/>
      <c r="G40" s="58"/>
      <c r="H40" s="59"/>
      <c r="I40" s="58"/>
      <c r="J40" s="61">
        <f t="shared" si="0"/>
      </c>
      <c r="P40" s="27" t="str">
        <f>IF(F40="","NOK",IF(VLOOKUP($I40,BDI!$B$5:$B$44,1,FALSE)=$I40,"OK",""))</f>
        <v>NOK</v>
      </c>
    </row>
    <row r="41" spans="1:16" ht="12.75">
      <c r="A41" s="57">
        <f t="shared" si="1"/>
        <v>32</v>
      </c>
      <c r="B41" s="68"/>
      <c r="C41" s="68"/>
      <c r="D41" s="76"/>
      <c r="E41" s="58"/>
      <c r="F41" s="58"/>
      <c r="G41" s="58"/>
      <c r="H41" s="58"/>
      <c r="I41" s="58"/>
      <c r="J41" s="61">
        <f t="shared" si="0"/>
      </c>
      <c r="P41" s="27" t="str">
        <f>IF(F41="","NOK",IF(VLOOKUP($I41,BDI!$B$5:$B$44,1,FALSE)=$I41,"OK",""))</f>
        <v>NOK</v>
      </c>
    </row>
    <row r="42" spans="1:16" ht="12.75">
      <c r="A42" s="57">
        <f t="shared" si="1"/>
        <v>33</v>
      </c>
      <c r="B42" s="68"/>
      <c r="C42" s="68"/>
      <c r="D42" s="76"/>
      <c r="E42" s="58"/>
      <c r="F42" s="58"/>
      <c r="G42" s="58"/>
      <c r="H42" s="58"/>
      <c r="I42" s="58"/>
      <c r="J42" s="61">
        <f t="shared" si="0"/>
      </c>
      <c r="P42" s="27" t="str">
        <f>IF(F42="","NOK",IF(VLOOKUP($I42,BDI!$B$5:$B$44,1,FALSE)=$I42,"OK",""))</f>
        <v>NOK</v>
      </c>
    </row>
    <row r="43" spans="1:16" ht="12.75">
      <c r="A43" s="57">
        <f t="shared" si="1"/>
        <v>34</v>
      </c>
      <c r="B43" s="68"/>
      <c r="C43" s="68"/>
      <c r="D43" s="76"/>
      <c r="E43" s="58"/>
      <c r="F43" s="58"/>
      <c r="G43" s="58"/>
      <c r="H43" s="58"/>
      <c r="I43" s="58"/>
      <c r="J43" s="61">
        <f t="shared" si="0"/>
      </c>
      <c r="P43" s="27" t="str">
        <f>IF(F43="","NOK",IF(VLOOKUP($I43,BDI!$B$5:$B$44,1,FALSE)=$I43,"OK",""))</f>
        <v>NOK</v>
      </c>
    </row>
    <row r="44" spans="1:16" ht="12.75">
      <c r="A44" s="57">
        <f t="shared" si="1"/>
        <v>35</v>
      </c>
      <c r="B44" s="68"/>
      <c r="C44" s="68"/>
      <c r="D44" s="76"/>
      <c r="E44" s="58"/>
      <c r="F44" s="58"/>
      <c r="G44" s="58"/>
      <c r="H44" s="58"/>
      <c r="I44" s="58"/>
      <c r="J44" s="61">
        <f t="shared" si="0"/>
      </c>
      <c r="P44" s="27" t="str">
        <f>IF(F44="","NOK",IF(VLOOKUP($I44,BDI!$B$5:$B$44,1,FALSE)=$I44,"OK",""))</f>
        <v>NOK</v>
      </c>
    </row>
    <row r="45" spans="1:16" ht="12.75">
      <c r="A45" s="57">
        <f t="shared" si="1"/>
        <v>36</v>
      </c>
      <c r="B45" s="68"/>
      <c r="C45" s="68"/>
      <c r="D45" s="76"/>
      <c r="E45" s="58"/>
      <c r="F45" s="58"/>
      <c r="G45" s="58"/>
      <c r="H45" s="58"/>
      <c r="I45" s="58"/>
      <c r="J45" s="61">
        <f t="shared" si="0"/>
      </c>
      <c r="P45" s="27" t="str">
        <f>IF(F45="","NOK",IF(VLOOKUP($I45,BDI!$B$5:$B$44,1,FALSE)=$I45,"OK",""))</f>
        <v>NOK</v>
      </c>
    </row>
    <row r="46" spans="1:16" ht="12.75">
      <c r="A46" s="57">
        <f t="shared" si="1"/>
        <v>37</v>
      </c>
      <c r="B46" s="68"/>
      <c r="C46" s="68"/>
      <c r="D46" s="76"/>
      <c r="E46" s="58"/>
      <c r="F46" s="58"/>
      <c r="G46" s="58"/>
      <c r="H46" s="58"/>
      <c r="I46" s="58"/>
      <c r="J46" s="61">
        <f t="shared" si="0"/>
      </c>
      <c r="P46" s="27" t="str">
        <f>IF(F46="","NOK",IF(VLOOKUP($I46,BDI!$B$5:$B$44,1,FALSE)=$I46,"OK",""))</f>
        <v>NOK</v>
      </c>
    </row>
    <row r="47" spans="1:16" ht="12.75">
      <c r="A47" s="57">
        <f t="shared" si="1"/>
        <v>38</v>
      </c>
      <c r="B47" s="68"/>
      <c r="C47" s="68"/>
      <c r="D47" s="76"/>
      <c r="E47" s="58"/>
      <c r="F47" s="58"/>
      <c r="G47" s="58"/>
      <c r="H47" s="58"/>
      <c r="I47" s="58"/>
      <c r="J47" s="61">
        <f t="shared" si="0"/>
      </c>
      <c r="P47" s="27" t="str">
        <f>IF(F47="","NOK",IF(VLOOKUP($I47,BDI!$B$5:$B$44,1,FALSE)=$I47,"OK",""))</f>
        <v>NOK</v>
      </c>
    </row>
    <row r="48" spans="1:16" ht="12.75">
      <c r="A48" s="57">
        <f t="shared" si="1"/>
        <v>39</v>
      </c>
      <c r="B48" s="68"/>
      <c r="C48" s="68"/>
      <c r="D48" s="76"/>
      <c r="E48" s="58"/>
      <c r="F48" s="58"/>
      <c r="G48" s="58"/>
      <c r="H48" s="58"/>
      <c r="I48" s="58"/>
      <c r="J48" s="61">
        <f t="shared" si="0"/>
      </c>
      <c r="P48" s="27" t="str">
        <f>IF(F48="","NOK",IF(VLOOKUP($I48,BDI!$B$5:$B$44,1,FALSE)=$I48,"OK",""))</f>
        <v>NOK</v>
      </c>
    </row>
    <row r="49" spans="1:16" ht="12.75">
      <c r="A49" s="57">
        <f t="shared" si="1"/>
        <v>40</v>
      </c>
      <c r="B49" s="68"/>
      <c r="C49" s="68"/>
      <c r="D49" s="76"/>
      <c r="E49" s="58"/>
      <c r="F49" s="58"/>
      <c r="G49" s="58"/>
      <c r="H49" s="58"/>
      <c r="I49" s="58"/>
      <c r="J49" s="61">
        <f t="shared" si="0"/>
      </c>
      <c r="P49" s="27" t="str">
        <f>IF(F49="","NOK",IF(VLOOKUP($I49,BDI!$B$5:$B$44,1,FALSE)=$I49,"OK",""))</f>
        <v>NOK</v>
      </c>
    </row>
    <row r="50" spans="1:16" ht="12.75">
      <c r="A50" s="57">
        <f t="shared" si="1"/>
        <v>41</v>
      </c>
      <c r="B50" s="68"/>
      <c r="C50" s="68"/>
      <c r="D50" s="76"/>
      <c r="E50" s="58"/>
      <c r="F50" s="58"/>
      <c r="G50" s="58"/>
      <c r="H50" s="58"/>
      <c r="I50" s="58"/>
      <c r="J50" s="61">
        <f t="shared" si="0"/>
      </c>
      <c r="P50" s="27" t="str">
        <f>IF(F50="","NOK",IF(VLOOKUP($I50,BDI!$B$5:$B$44,1,FALSE)=$I50,"OK",""))</f>
        <v>NOK</v>
      </c>
    </row>
    <row r="51" spans="1:16" ht="12.75">
      <c r="A51" s="57">
        <f t="shared" si="1"/>
        <v>42</v>
      </c>
      <c r="B51" s="68"/>
      <c r="C51" s="68"/>
      <c r="D51" s="76"/>
      <c r="E51" s="58"/>
      <c r="F51" s="58"/>
      <c r="G51" s="58"/>
      <c r="H51" s="58"/>
      <c r="I51" s="58"/>
      <c r="J51" s="61">
        <f t="shared" si="0"/>
      </c>
      <c r="P51" s="27" t="str">
        <f>IF(F51="","NOK",IF(VLOOKUP($I51,BDI!$B$5:$B$44,1,FALSE)=$I51,"OK",""))</f>
        <v>NOK</v>
      </c>
    </row>
    <row r="52" spans="1:16" ht="12.75">
      <c r="A52" s="57">
        <f t="shared" si="1"/>
        <v>43</v>
      </c>
      <c r="B52" s="68"/>
      <c r="C52" s="68"/>
      <c r="D52" s="76"/>
      <c r="E52" s="58"/>
      <c r="F52" s="58"/>
      <c r="G52" s="58"/>
      <c r="H52" s="58"/>
      <c r="I52" s="58"/>
      <c r="J52" s="61">
        <f t="shared" si="0"/>
      </c>
      <c r="P52" s="27" t="str">
        <f>IF(F52="","NOK",IF(VLOOKUP($I52,BDI!$B$5:$B$44,1,FALSE)=$I52,"OK",""))</f>
        <v>NOK</v>
      </c>
    </row>
    <row r="53" spans="1:16" ht="12.75">
      <c r="A53" s="57">
        <f t="shared" si="1"/>
        <v>44</v>
      </c>
      <c r="B53" s="68"/>
      <c r="C53" s="68"/>
      <c r="D53" s="76"/>
      <c r="E53" s="58"/>
      <c r="F53" s="58"/>
      <c r="G53" s="58"/>
      <c r="H53" s="58"/>
      <c r="I53" s="58"/>
      <c r="J53" s="61">
        <f t="shared" si="0"/>
      </c>
      <c r="P53" s="27" t="str">
        <f>IF(F53="","NOK",IF(VLOOKUP($I53,BDI!$B$5:$B$44,1,FALSE)=$I53,"OK",""))</f>
        <v>NOK</v>
      </c>
    </row>
    <row r="54" spans="1:16" ht="12.75">
      <c r="A54" s="57">
        <f t="shared" si="1"/>
        <v>45</v>
      </c>
      <c r="B54" s="68"/>
      <c r="C54" s="68"/>
      <c r="D54" s="76"/>
      <c r="E54" s="58"/>
      <c r="F54" s="58"/>
      <c r="G54" s="58"/>
      <c r="H54" s="58"/>
      <c r="I54" s="58"/>
      <c r="J54" s="61">
        <f t="shared" si="0"/>
      </c>
      <c r="P54" s="27" t="str">
        <f>IF(F54="","NOK",IF(VLOOKUP($I54,BDI!$B$5:$B$44,1,FALSE)=$I54,"OK",""))</f>
        <v>NOK</v>
      </c>
    </row>
    <row r="55" spans="1:16" ht="12.75">
      <c r="A55" s="57">
        <f t="shared" si="1"/>
        <v>46</v>
      </c>
      <c r="B55" s="68"/>
      <c r="C55" s="68"/>
      <c r="D55" s="76"/>
      <c r="E55" s="58"/>
      <c r="F55" s="58"/>
      <c r="G55" s="58"/>
      <c r="H55" s="58"/>
      <c r="I55" s="58"/>
      <c r="J55" s="61">
        <f t="shared" si="0"/>
      </c>
      <c r="P55" s="27" t="str">
        <f>IF(F55="","NOK",IF(VLOOKUP($I55,BDI!$B$5:$B$44,1,FALSE)=$I55,"OK",""))</f>
        <v>NOK</v>
      </c>
    </row>
    <row r="56" spans="1:16" ht="12.75">
      <c r="A56" s="57">
        <f t="shared" si="1"/>
        <v>47</v>
      </c>
      <c r="B56" s="68"/>
      <c r="C56" s="68"/>
      <c r="D56" s="76"/>
      <c r="E56" s="58"/>
      <c r="F56" s="58"/>
      <c r="G56" s="58"/>
      <c r="H56" s="58"/>
      <c r="I56" s="58"/>
      <c r="J56" s="61">
        <f t="shared" si="0"/>
      </c>
      <c r="P56" s="27" t="str">
        <f>IF(F56="","NOK",IF(VLOOKUP($I56,BDI!$B$5:$B$44,1,FALSE)=$I56,"OK",""))</f>
        <v>NOK</v>
      </c>
    </row>
    <row r="57" spans="1:16" ht="12.75">
      <c r="A57" s="57">
        <f t="shared" si="1"/>
        <v>48</v>
      </c>
      <c r="B57" s="68"/>
      <c r="C57" s="68"/>
      <c r="D57" s="76"/>
      <c r="E57" s="58"/>
      <c r="F57" s="58"/>
      <c r="G57" s="58"/>
      <c r="H57" s="58"/>
      <c r="I57" s="58"/>
      <c r="J57" s="61">
        <f t="shared" si="0"/>
      </c>
      <c r="P57" s="27" t="str">
        <f>IF(F57="","NOK",IF(VLOOKUP($I57,BDI!$B$5:$B$44,1,FALSE)=$I57,"OK",""))</f>
        <v>NOK</v>
      </c>
    </row>
    <row r="58" spans="1:16" ht="12.75">
      <c r="A58" s="57">
        <f t="shared" si="1"/>
        <v>49</v>
      </c>
      <c r="B58" s="68"/>
      <c r="C58" s="68"/>
      <c r="D58" s="76"/>
      <c r="E58" s="58"/>
      <c r="F58" s="58"/>
      <c r="G58" s="58"/>
      <c r="H58" s="58"/>
      <c r="I58" s="58"/>
      <c r="J58" s="61">
        <f t="shared" si="0"/>
      </c>
      <c r="P58" s="27" t="str">
        <f>IF(F58="","NOK",IF(VLOOKUP($I58,BDI!$B$5:$B$44,1,FALSE)=$I58,"OK",""))</f>
        <v>NOK</v>
      </c>
    </row>
    <row r="59" spans="1:16" ht="12.75">
      <c r="A59" s="57">
        <f t="shared" si="1"/>
        <v>50</v>
      </c>
      <c r="B59" s="68"/>
      <c r="C59" s="68"/>
      <c r="D59" s="76"/>
      <c r="E59" s="58"/>
      <c r="F59" s="58"/>
      <c r="G59" s="58"/>
      <c r="H59" s="58"/>
      <c r="I59" s="58"/>
      <c r="J59" s="61">
        <f t="shared" si="0"/>
      </c>
      <c r="P59" s="27" t="str">
        <f>IF(F59="","NOK",IF(VLOOKUP($I59,BDI!$B$5:$B$44,1,FALSE)=$I59,"OK",""))</f>
        <v>NOK</v>
      </c>
    </row>
    <row r="60" spans="1:10" ht="12.75">
      <c r="A60" s="65"/>
      <c r="B60" s="64"/>
      <c r="C60" s="64"/>
      <c r="D60" s="77"/>
      <c r="E60" s="65"/>
      <c r="F60" s="65"/>
      <c r="G60" s="65"/>
      <c r="H60" s="65"/>
      <c r="I60" s="65"/>
      <c r="J60" s="75"/>
    </row>
    <row r="61" spans="1:10" ht="12.75">
      <c r="A61" s="65"/>
      <c r="B61" s="64"/>
      <c r="C61" s="64"/>
      <c r="D61" s="77"/>
      <c r="E61" s="65"/>
      <c r="F61" s="65"/>
      <c r="G61" s="65"/>
      <c r="H61" s="65"/>
      <c r="I61" s="65"/>
      <c r="J61" s="75"/>
    </row>
    <row r="62" spans="1:10" ht="12.75">
      <c r="A62" s="65"/>
      <c r="B62" s="64"/>
      <c r="C62" s="64"/>
      <c r="D62" s="77"/>
      <c r="E62" s="65"/>
      <c r="F62" s="65"/>
      <c r="G62" s="65"/>
      <c r="H62" s="65"/>
      <c r="I62" s="65"/>
      <c r="J62" s="75"/>
    </row>
    <row r="63" spans="1:10" ht="12.75">
      <c r="A63" s="65"/>
      <c r="B63" s="64"/>
      <c r="C63" s="64"/>
      <c r="D63" s="77"/>
      <c r="E63" s="65"/>
      <c r="F63" s="65"/>
      <c r="G63" s="65"/>
      <c r="H63" s="65"/>
      <c r="I63" s="65"/>
      <c r="J63" s="75"/>
    </row>
    <row r="64" spans="1:10" ht="12.75">
      <c r="A64" s="65"/>
      <c r="B64" s="64"/>
      <c r="C64" s="64"/>
      <c r="D64" s="77"/>
      <c r="E64" s="65"/>
      <c r="F64" s="65"/>
      <c r="G64" s="65"/>
      <c r="H64" s="65"/>
      <c r="I64" s="65"/>
      <c r="J64" s="75"/>
    </row>
    <row r="65" spans="1:10" ht="12.75">
      <c r="A65" s="65"/>
      <c r="B65" s="64"/>
      <c r="C65" s="64"/>
      <c r="D65" s="77"/>
      <c r="E65" s="65"/>
      <c r="F65" s="65"/>
      <c r="G65" s="65"/>
      <c r="H65" s="65"/>
      <c r="I65" s="65"/>
      <c r="J65" s="75"/>
    </row>
    <row r="66" spans="1:10" ht="12.75">
      <c r="A66" s="65"/>
      <c r="B66" s="64"/>
      <c r="C66" s="64"/>
      <c r="D66" s="77"/>
      <c r="E66" s="65"/>
      <c r="F66" s="65"/>
      <c r="G66" s="65"/>
      <c r="H66" s="65"/>
      <c r="I66" s="65"/>
      <c r="J66" s="75"/>
    </row>
    <row r="67" spans="1:10" ht="12.75">
      <c r="A67" s="65"/>
      <c r="B67" s="64"/>
      <c r="C67" s="64"/>
      <c r="D67" s="77"/>
      <c r="E67" s="65"/>
      <c r="F67" s="65"/>
      <c r="G67" s="65"/>
      <c r="H67" s="65"/>
      <c r="I67" s="65"/>
      <c r="J67" s="75"/>
    </row>
    <row r="68" spans="1:10" ht="12.75">
      <c r="A68" s="65"/>
      <c r="B68" s="64"/>
      <c r="C68" s="64"/>
      <c r="D68" s="77"/>
      <c r="E68" s="65"/>
      <c r="F68" s="65"/>
      <c r="G68" s="65"/>
      <c r="H68" s="65"/>
      <c r="I68" s="65"/>
      <c r="J68" s="75"/>
    </row>
    <row r="69" spans="1:10" ht="12.75">
      <c r="A69" s="65"/>
      <c r="B69" s="64"/>
      <c r="C69" s="64"/>
      <c r="D69" s="77"/>
      <c r="E69" s="65"/>
      <c r="F69" s="65"/>
      <c r="G69" s="65"/>
      <c r="H69" s="65"/>
      <c r="I69" s="65"/>
      <c r="J69" s="75"/>
    </row>
    <row r="70" spans="1:10" ht="12.75">
      <c r="A70" s="65"/>
      <c r="B70" s="64"/>
      <c r="C70" s="64"/>
      <c r="D70" s="77"/>
      <c r="E70" s="65"/>
      <c r="F70" s="65"/>
      <c r="G70" s="65"/>
      <c r="H70" s="65"/>
      <c r="I70" s="65"/>
      <c r="J70" s="75"/>
    </row>
    <row r="71" spans="1:10" ht="12.75">
      <c r="A71" s="65"/>
      <c r="B71" s="64"/>
      <c r="C71" s="64"/>
      <c r="D71" s="77"/>
      <c r="E71" s="65"/>
      <c r="F71" s="65"/>
      <c r="G71" s="65"/>
      <c r="H71" s="65"/>
      <c r="I71" s="65"/>
      <c r="J71" s="75"/>
    </row>
    <row r="72" spans="1:10" ht="12.75">
      <c r="A72" s="65"/>
      <c r="B72" s="64"/>
      <c r="C72" s="64"/>
      <c r="D72" s="77"/>
      <c r="E72" s="65"/>
      <c r="F72" s="65"/>
      <c r="G72" s="65"/>
      <c r="H72" s="65"/>
      <c r="I72" s="65"/>
      <c r="J72" s="75"/>
    </row>
    <row r="73" spans="1:10" ht="12.75">
      <c r="A73" s="65"/>
      <c r="B73" s="64"/>
      <c r="C73" s="64"/>
      <c r="D73" s="77"/>
      <c r="E73" s="65"/>
      <c r="F73" s="65"/>
      <c r="G73" s="65"/>
      <c r="H73" s="65"/>
      <c r="I73" s="65"/>
      <c r="J73" s="75"/>
    </row>
    <row r="74" spans="1:10" ht="12.75">
      <c r="A74" s="65"/>
      <c r="B74" s="64"/>
      <c r="C74" s="64"/>
      <c r="D74" s="77"/>
      <c r="E74" s="65"/>
      <c r="F74" s="65"/>
      <c r="G74" s="65"/>
      <c r="H74" s="65"/>
      <c r="I74" s="65"/>
      <c r="J74" s="75"/>
    </row>
    <row r="75" spans="1:10" ht="12.75">
      <c r="A75" s="65"/>
      <c r="B75" s="64"/>
      <c r="C75" s="64"/>
      <c r="D75" s="77"/>
      <c r="E75" s="65"/>
      <c r="F75" s="65"/>
      <c r="G75" s="65"/>
      <c r="H75" s="65"/>
      <c r="I75" s="65"/>
      <c r="J75" s="75"/>
    </row>
    <row r="76" spans="1:10" ht="12.75">
      <c r="A76" s="65"/>
      <c r="B76" s="64"/>
      <c r="C76" s="64"/>
      <c r="D76" s="77"/>
      <c r="E76" s="65"/>
      <c r="F76" s="65"/>
      <c r="G76" s="65"/>
      <c r="H76" s="65"/>
      <c r="I76" s="65"/>
      <c r="J76" s="75"/>
    </row>
    <row r="77" spans="1:10" ht="12.75">
      <c r="A77" s="65"/>
      <c r="B77" s="64"/>
      <c r="C77" s="64"/>
      <c r="D77" s="77"/>
      <c r="E77" s="65"/>
      <c r="F77" s="65"/>
      <c r="G77" s="65"/>
      <c r="H77" s="65"/>
      <c r="I77" s="65"/>
      <c r="J77" s="75"/>
    </row>
    <row r="78" spans="1:10" ht="12.75">
      <c r="A78" s="65"/>
      <c r="B78" s="64"/>
      <c r="C78" s="64"/>
      <c r="D78" s="77"/>
      <c r="E78" s="65"/>
      <c r="F78" s="65"/>
      <c r="G78" s="65"/>
      <c r="H78" s="65"/>
      <c r="I78" s="65"/>
      <c r="J78" s="75"/>
    </row>
    <row r="79" spans="1:10" ht="12.75">
      <c r="A79" s="65"/>
      <c r="B79" s="64"/>
      <c r="C79" s="64"/>
      <c r="D79" s="77"/>
      <c r="E79" s="65"/>
      <c r="F79" s="65"/>
      <c r="G79" s="65"/>
      <c r="H79" s="65"/>
      <c r="I79" s="65"/>
      <c r="J79" s="75"/>
    </row>
    <row r="80" spans="1:10" ht="12.75">
      <c r="A80" s="65"/>
      <c r="B80" s="64"/>
      <c r="C80" s="64"/>
      <c r="D80" s="77"/>
      <c r="E80" s="65"/>
      <c r="F80" s="65"/>
      <c r="G80" s="65"/>
      <c r="H80" s="65"/>
      <c r="I80" s="65"/>
      <c r="J80" s="75"/>
    </row>
    <row r="81" spans="1:10" ht="12.75">
      <c r="A81" s="65"/>
      <c r="B81" s="64"/>
      <c r="C81" s="64"/>
      <c r="D81" s="77"/>
      <c r="E81" s="65"/>
      <c r="F81" s="65"/>
      <c r="G81" s="65"/>
      <c r="H81" s="65"/>
      <c r="I81" s="65"/>
      <c r="J81" s="75"/>
    </row>
    <row r="82" spans="1:10" ht="12.75">
      <c r="A82" s="65"/>
      <c r="B82" s="64"/>
      <c r="C82" s="64"/>
      <c r="D82" s="77"/>
      <c r="E82" s="65"/>
      <c r="F82" s="65"/>
      <c r="G82" s="65"/>
      <c r="H82" s="65"/>
      <c r="I82" s="65"/>
      <c r="J82" s="75"/>
    </row>
    <row r="83" spans="1:10" ht="12.75">
      <c r="A83" s="65"/>
      <c r="B83" s="64"/>
      <c r="C83" s="64"/>
      <c r="D83" s="77"/>
      <c r="E83" s="65"/>
      <c r="F83" s="65"/>
      <c r="G83" s="65"/>
      <c r="H83" s="65"/>
      <c r="I83" s="65"/>
      <c r="J83" s="75"/>
    </row>
    <row r="84" spans="1:10" ht="12.75">
      <c r="A84" s="65"/>
      <c r="B84" s="64"/>
      <c r="C84" s="64"/>
      <c r="D84" s="77"/>
      <c r="E84" s="65"/>
      <c r="F84" s="65"/>
      <c r="G84" s="65"/>
      <c r="H84" s="65"/>
      <c r="I84" s="65"/>
      <c r="J84" s="75"/>
    </row>
    <row r="85" spans="1:10" ht="12.75">
      <c r="A85" s="65"/>
      <c r="B85" s="64"/>
      <c r="C85" s="64"/>
      <c r="D85" s="77"/>
      <c r="E85" s="65"/>
      <c r="F85" s="65"/>
      <c r="G85" s="65"/>
      <c r="H85" s="65"/>
      <c r="I85" s="65"/>
      <c r="J85" s="75"/>
    </row>
    <row r="86" spans="1:10" ht="12.75">
      <c r="A86" s="65"/>
      <c r="B86" s="64"/>
      <c r="C86" s="64"/>
      <c r="D86" s="77"/>
      <c r="E86" s="65"/>
      <c r="F86" s="65"/>
      <c r="G86" s="65"/>
      <c r="H86" s="65"/>
      <c r="I86" s="65"/>
      <c r="J86" s="75"/>
    </row>
    <row r="87" spans="1:10" ht="12.75">
      <c r="A87" s="65"/>
      <c r="B87" s="64"/>
      <c r="C87" s="64"/>
      <c r="D87" s="77"/>
      <c r="E87" s="65"/>
      <c r="F87" s="65"/>
      <c r="G87" s="65"/>
      <c r="H87" s="65"/>
      <c r="I87" s="65"/>
      <c r="J87" s="75"/>
    </row>
    <row r="88" spans="1:10" ht="12.75">
      <c r="A88" s="65"/>
      <c r="B88" s="64"/>
      <c r="C88" s="64"/>
      <c r="D88" s="77"/>
      <c r="E88" s="65"/>
      <c r="F88" s="65"/>
      <c r="G88" s="65"/>
      <c r="H88" s="65"/>
      <c r="I88" s="65"/>
      <c r="J88" s="75"/>
    </row>
    <row r="89" spans="1:10" ht="12.75">
      <c r="A89" s="65"/>
      <c r="B89" s="64"/>
      <c r="C89" s="64"/>
      <c r="D89" s="77"/>
      <c r="E89" s="65"/>
      <c r="F89" s="65"/>
      <c r="G89" s="65"/>
      <c r="H89" s="65"/>
      <c r="I89" s="65"/>
      <c r="J89" s="75"/>
    </row>
    <row r="90" spans="1:10" ht="12.75">
      <c r="A90" s="65"/>
      <c r="B90" s="64"/>
      <c r="C90" s="64"/>
      <c r="D90" s="77"/>
      <c r="E90" s="65"/>
      <c r="F90" s="65"/>
      <c r="G90" s="65"/>
      <c r="H90" s="65"/>
      <c r="I90" s="65"/>
      <c r="J90" s="75"/>
    </row>
    <row r="91" spans="1:10" ht="12.75">
      <c r="A91" s="65"/>
      <c r="B91" s="64"/>
      <c r="C91" s="64"/>
      <c r="D91" s="77"/>
      <c r="E91" s="65"/>
      <c r="F91" s="65"/>
      <c r="G91" s="65"/>
      <c r="H91" s="65"/>
      <c r="I91" s="65"/>
      <c r="J91" s="75"/>
    </row>
    <row r="92" spans="1:10" ht="12.75">
      <c r="A92" s="65"/>
      <c r="B92" s="64"/>
      <c r="C92" s="64"/>
      <c r="D92" s="77"/>
      <c r="E92" s="65"/>
      <c r="F92" s="65"/>
      <c r="G92" s="65"/>
      <c r="H92" s="65"/>
      <c r="I92" s="65"/>
      <c r="J92" s="75"/>
    </row>
    <row r="93" spans="1:10" ht="12.75">
      <c r="A93" s="65"/>
      <c r="B93" s="64"/>
      <c r="C93" s="64"/>
      <c r="D93" s="77"/>
      <c r="E93" s="65"/>
      <c r="F93" s="65"/>
      <c r="G93" s="65"/>
      <c r="H93" s="65"/>
      <c r="I93" s="65"/>
      <c r="J93" s="75"/>
    </row>
    <row r="94" spans="1:10" ht="12.75">
      <c r="A94" s="65"/>
      <c r="B94" s="64"/>
      <c r="C94" s="64"/>
      <c r="D94" s="77"/>
      <c r="E94" s="65"/>
      <c r="F94" s="65"/>
      <c r="G94" s="65"/>
      <c r="H94" s="65"/>
      <c r="I94" s="65"/>
      <c r="J94" s="75"/>
    </row>
    <row r="95" spans="1:10" ht="12.75">
      <c r="A95" s="65"/>
      <c r="B95" s="64"/>
      <c r="C95" s="64"/>
      <c r="D95" s="77"/>
      <c r="E95" s="65"/>
      <c r="F95" s="65"/>
      <c r="G95" s="65"/>
      <c r="H95" s="65"/>
      <c r="I95" s="65"/>
      <c r="J95" s="75"/>
    </row>
    <row r="96" spans="1:10" ht="12.75">
      <c r="A96" s="65"/>
      <c r="B96" s="64"/>
      <c r="C96" s="64"/>
      <c r="D96" s="77"/>
      <c r="E96" s="65"/>
      <c r="F96" s="65"/>
      <c r="G96" s="65"/>
      <c r="H96" s="65"/>
      <c r="I96" s="65"/>
      <c r="J96" s="75"/>
    </row>
    <row r="97" spans="1:10" ht="12.75">
      <c r="A97" s="65"/>
      <c r="B97" s="64"/>
      <c r="C97" s="64"/>
      <c r="D97" s="77"/>
      <c r="E97" s="65"/>
      <c r="F97" s="65"/>
      <c r="G97" s="65"/>
      <c r="H97" s="65"/>
      <c r="I97" s="65"/>
      <c r="J97" s="75"/>
    </row>
    <row r="98" spans="1:10" ht="12.75">
      <c r="A98" s="65"/>
      <c r="B98" s="64"/>
      <c r="C98" s="64"/>
      <c r="D98" s="77"/>
      <c r="E98" s="65"/>
      <c r="F98" s="65"/>
      <c r="G98" s="65"/>
      <c r="H98" s="65"/>
      <c r="I98" s="65"/>
      <c r="J98" s="75"/>
    </row>
    <row r="99" spans="1:10" ht="12.75">
      <c r="A99" s="65"/>
      <c r="B99" s="64"/>
      <c r="C99" s="64"/>
      <c r="D99" s="77"/>
      <c r="E99" s="65"/>
      <c r="F99" s="65"/>
      <c r="G99" s="65"/>
      <c r="H99" s="65"/>
      <c r="I99" s="65"/>
      <c r="J99" s="75"/>
    </row>
    <row r="100" spans="1:10" ht="12.75">
      <c r="A100" s="65"/>
      <c r="B100" s="64"/>
      <c r="C100" s="64"/>
      <c r="D100" s="77"/>
      <c r="E100" s="65"/>
      <c r="F100" s="65"/>
      <c r="G100" s="65"/>
      <c r="H100" s="65"/>
      <c r="I100" s="65"/>
      <c r="J100" s="75"/>
    </row>
    <row r="101" spans="1:10" ht="12.75">
      <c r="A101" s="65"/>
      <c r="B101" s="64"/>
      <c r="C101" s="64"/>
      <c r="D101" s="77"/>
      <c r="E101" s="65"/>
      <c r="F101" s="65"/>
      <c r="G101" s="65"/>
      <c r="H101" s="65"/>
      <c r="I101" s="65"/>
      <c r="J101" s="75"/>
    </row>
    <row r="102" spans="1:10" ht="12.75">
      <c r="A102" s="65"/>
      <c r="B102" s="64"/>
      <c r="C102" s="64"/>
      <c r="D102" s="77"/>
      <c r="E102" s="65"/>
      <c r="F102" s="65"/>
      <c r="G102" s="65"/>
      <c r="H102" s="65"/>
      <c r="I102" s="65"/>
      <c r="J102" s="75"/>
    </row>
    <row r="103" spans="1:10" ht="12.75">
      <c r="A103" s="65"/>
      <c r="B103" s="64"/>
      <c r="C103" s="64"/>
      <c r="D103" s="77"/>
      <c r="E103" s="65"/>
      <c r="F103" s="65"/>
      <c r="G103" s="65"/>
      <c r="H103" s="65"/>
      <c r="I103" s="65"/>
      <c r="J103" s="75"/>
    </row>
    <row r="104" spans="1:10" ht="12.75">
      <c r="A104" s="65"/>
      <c r="B104" s="64"/>
      <c r="C104" s="64"/>
      <c r="D104" s="77"/>
      <c r="E104" s="65"/>
      <c r="F104" s="65"/>
      <c r="G104" s="65"/>
      <c r="H104" s="65"/>
      <c r="I104" s="65"/>
      <c r="J104" s="75"/>
    </row>
    <row r="105" spans="1:10" ht="12.75">
      <c r="A105" s="65"/>
      <c r="B105" s="64"/>
      <c r="C105" s="64"/>
      <c r="D105" s="77"/>
      <c r="E105" s="65"/>
      <c r="F105" s="65"/>
      <c r="G105" s="65"/>
      <c r="H105" s="65"/>
      <c r="I105" s="65"/>
      <c r="J105" s="75"/>
    </row>
    <row r="106" spans="1:10" ht="12.75">
      <c r="A106" s="65"/>
      <c r="B106" s="64"/>
      <c r="C106" s="64"/>
      <c r="D106" s="77"/>
      <c r="E106" s="65"/>
      <c r="F106" s="65"/>
      <c r="G106" s="65"/>
      <c r="H106" s="65"/>
      <c r="I106" s="65"/>
      <c r="J106" s="75"/>
    </row>
    <row r="107" spans="1:10" ht="12.75">
      <c r="A107" s="65"/>
      <c r="B107" s="64"/>
      <c r="C107" s="64"/>
      <c r="D107" s="77"/>
      <c r="E107" s="65"/>
      <c r="F107" s="65"/>
      <c r="G107" s="65"/>
      <c r="H107" s="65"/>
      <c r="I107" s="65"/>
      <c r="J107" s="75"/>
    </row>
    <row r="108" spans="1:10" ht="12.75">
      <c r="A108" s="65"/>
      <c r="B108" s="64"/>
      <c r="C108" s="64"/>
      <c r="D108" s="77"/>
      <c r="E108" s="65"/>
      <c r="F108" s="65"/>
      <c r="G108" s="65"/>
      <c r="H108" s="65"/>
      <c r="I108" s="65"/>
      <c r="J108" s="75"/>
    </row>
    <row r="109" spans="1:10" ht="12.75">
      <c r="A109" s="65"/>
      <c r="B109" s="64"/>
      <c r="C109" s="64"/>
      <c r="D109" s="77"/>
      <c r="E109" s="65"/>
      <c r="F109" s="65"/>
      <c r="G109" s="65"/>
      <c r="H109" s="65"/>
      <c r="I109" s="65"/>
      <c r="J109" s="75"/>
    </row>
    <row r="110" spans="1:10" ht="12.75">
      <c r="A110" s="65"/>
      <c r="B110" s="64"/>
      <c r="C110" s="64"/>
      <c r="D110" s="77"/>
      <c r="E110" s="65"/>
      <c r="F110" s="65"/>
      <c r="G110" s="65"/>
      <c r="H110" s="65"/>
      <c r="I110" s="65"/>
      <c r="J110" s="75"/>
    </row>
    <row r="111" spans="1:10" ht="12.75">
      <c r="A111" s="65"/>
      <c r="B111" s="64"/>
      <c r="C111" s="64"/>
      <c r="D111" s="77"/>
      <c r="E111" s="65"/>
      <c r="F111" s="65"/>
      <c r="G111" s="65"/>
      <c r="H111" s="65"/>
      <c r="I111" s="65"/>
      <c r="J111" s="75"/>
    </row>
    <row r="112" spans="1:10" ht="12.75">
      <c r="A112" s="65"/>
      <c r="B112" s="64"/>
      <c r="C112" s="64"/>
      <c r="D112" s="77"/>
      <c r="E112" s="65"/>
      <c r="F112" s="65"/>
      <c r="G112" s="65"/>
      <c r="H112" s="65"/>
      <c r="I112" s="65"/>
      <c r="J112" s="75"/>
    </row>
    <row r="113" spans="1:10" ht="12.75">
      <c r="A113" s="65"/>
      <c r="B113" s="64"/>
      <c r="C113" s="64"/>
      <c r="D113" s="77"/>
      <c r="E113" s="65"/>
      <c r="F113" s="65"/>
      <c r="G113" s="65"/>
      <c r="H113" s="65"/>
      <c r="I113" s="65"/>
      <c r="J113" s="75"/>
    </row>
    <row r="114" spans="1:10" ht="12.75">
      <c r="A114" s="65"/>
      <c r="B114" s="64"/>
      <c r="C114" s="64"/>
      <c r="D114" s="77"/>
      <c r="E114" s="65"/>
      <c r="F114" s="65"/>
      <c r="G114" s="65"/>
      <c r="H114" s="65"/>
      <c r="I114" s="65"/>
      <c r="J114" s="75"/>
    </row>
    <row r="115" spans="1:10" ht="12.75">
      <c r="A115" s="65"/>
      <c r="B115" s="64"/>
      <c r="C115" s="64"/>
      <c r="D115" s="77"/>
      <c r="E115" s="65"/>
      <c r="F115" s="65"/>
      <c r="G115" s="65"/>
      <c r="H115" s="65"/>
      <c r="I115" s="65"/>
      <c r="J115" s="75"/>
    </row>
    <row r="116" spans="1:10" ht="12.75">
      <c r="A116" s="65"/>
      <c r="B116" s="64"/>
      <c r="C116" s="64"/>
      <c r="D116" s="77"/>
      <c r="E116" s="65"/>
      <c r="F116" s="65"/>
      <c r="G116" s="65"/>
      <c r="H116" s="65"/>
      <c r="I116" s="65"/>
      <c r="J116" s="75"/>
    </row>
    <row r="117" spans="1:10" ht="12.75">
      <c r="A117" s="65"/>
      <c r="B117" s="64"/>
      <c r="C117" s="64"/>
      <c r="D117" s="77"/>
      <c r="E117" s="65"/>
      <c r="F117" s="65"/>
      <c r="G117" s="65"/>
      <c r="H117" s="65"/>
      <c r="I117" s="65"/>
      <c r="J117" s="75"/>
    </row>
    <row r="118" spans="1:10" ht="12.75">
      <c r="A118" s="65"/>
      <c r="B118" s="64"/>
      <c r="C118" s="64"/>
      <c r="D118" s="77"/>
      <c r="E118" s="65"/>
      <c r="F118" s="65"/>
      <c r="G118" s="65"/>
      <c r="H118" s="65"/>
      <c r="I118" s="65"/>
      <c r="J118" s="75"/>
    </row>
    <row r="119" spans="1:10" ht="12.75">
      <c r="A119" s="65"/>
      <c r="B119" s="64"/>
      <c r="C119" s="64"/>
      <c r="D119" s="77"/>
      <c r="E119" s="65"/>
      <c r="F119" s="65"/>
      <c r="G119" s="65"/>
      <c r="H119" s="65"/>
      <c r="I119" s="65"/>
      <c r="J119" s="75"/>
    </row>
    <row r="120" spans="1:10" ht="12.75">
      <c r="A120" s="65"/>
      <c r="B120" s="64"/>
      <c r="C120" s="64"/>
      <c r="D120" s="77"/>
      <c r="E120" s="65"/>
      <c r="F120" s="65"/>
      <c r="G120" s="65"/>
      <c r="H120" s="65"/>
      <c r="I120" s="65"/>
      <c r="J120" s="75"/>
    </row>
    <row r="121" spans="1:10" ht="12.75">
      <c r="A121" s="65"/>
      <c r="B121" s="64"/>
      <c r="C121" s="64"/>
      <c r="D121" s="77"/>
      <c r="E121" s="65"/>
      <c r="F121" s="65"/>
      <c r="G121" s="65"/>
      <c r="H121" s="65"/>
      <c r="I121" s="65"/>
      <c r="J121" s="75"/>
    </row>
    <row r="122" spans="1:10" ht="12.75">
      <c r="A122" s="65"/>
      <c r="B122" s="64"/>
      <c r="C122" s="64"/>
      <c r="D122" s="77"/>
      <c r="E122" s="65"/>
      <c r="F122" s="65"/>
      <c r="G122" s="65"/>
      <c r="H122" s="65"/>
      <c r="I122" s="65"/>
      <c r="J122" s="75"/>
    </row>
    <row r="123" spans="1:10" ht="12.75">
      <c r="A123" s="65"/>
      <c r="B123" s="64"/>
      <c r="C123" s="64"/>
      <c r="D123" s="77"/>
      <c r="E123" s="65"/>
      <c r="F123" s="65"/>
      <c r="G123" s="65"/>
      <c r="H123" s="65"/>
      <c r="I123" s="65"/>
      <c r="J123" s="75"/>
    </row>
    <row r="124" spans="1:10" ht="12.75">
      <c r="A124" s="65"/>
      <c r="B124" s="64"/>
      <c r="C124" s="64"/>
      <c r="D124" s="77"/>
      <c r="E124" s="65"/>
      <c r="F124" s="65"/>
      <c r="G124" s="65"/>
      <c r="H124" s="65"/>
      <c r="I124" s="65"/>
      <c r="J124" s="75"/>
    </row>
    <row r="125" spans="1:10" ht="12.75">
      <c r="A125" s="65"/>
      <c r="B125" s="64"/>
      <c r="C125" s="64"/>
      <c r="D125" s="77"/>
      <c r="E125" s="65"/>
      <c r="F125" s="65"/>
      <c r="G125" s="65"/>
      <c r="H125" s="65"/>
      <c r="I125" s="65"/>
      <c r="J125" s="75"/>
    </row>
    <row r="126" spans="1:10" ht="12.75">
      <c r="A126" s="65"/>
      <c r="B126" s="64"/>
      <c r="C126" s="64"/>
      <c r="D126" s="77"/>
      <c r="E126" s="65"/>
      <c r="F126" s="65"/>
      <c r="G126" s="65"/>
      <c r="H126" s="65"/>
      <c r="I126" s="65"/>
      <c r="J126" s="75"/>
    </row>
    <row r="127" spans="1:10" ht="12.75">
      <c r="A127" s="65"/>
      <c r="B127" s="64"/>
      <c r="C127" s="64"/>
      <c r="D127" s="77"/>
      <c r="E127" s="65"/>
      <c r="F127" s="65"/>
      <c r="G127" s="65"/>
      <c r="H127" s="65"/>
      <c r="I127" s="65"/>
      <c r="J127" s="75"/>
    </row>
    <row r="128" spans="1:10" ht="12.75">
      <c r="A128" s="65"/>
      <c r="B128" s="64"/>
      <c r="C128" s="64"/>
      <c r="D128" s="77"/>
      <c r="E128" s="65"/>
      <c r="F128" s="65"/>
      <c r="G128" s="65"/>
      <c r="H128" s="65"/>
      <c r="I128" s="65"/>
      <c r="J128" s="75"/>
    </row>
    <row r="129" spans="1:10" ht="12.75">
      <c r="A129" s="65"/>
      <c r="B129" s="64"/>
      <c r="C129" s="64"/>
      <c r="D129" s="77"/>
      <c r="E129" s="65"/>
      <c r="F129" s="65"/>
      <c r="G129" s="65"/>
      <c r="H129" s="65"/>
      <c r="I129" s="65"/>
      <c r="J129" s="75"/>
    </row>
    <row r="130" spans="1:10" ht="12.75">
      <c r="A130" s="65"/>
      <c r="B130" s="64"/>
      <c r="C130" s="64"/>
      <c r="D130" s="77"/>
      <c r="E130" s="65"/>
      <c r="F130" s="65"/>
      <c r="G130" s="65"/>
      <c r="H130" s="65"/>
      <c r="I130" s="65"/>
      <c r="J130" s="75"/>
    </row>
    <row r="131" spans="1:10" ht="12.75">
      <c r="A131" s="65"/>
      <c r="B131" s="64"/>
      <c r="C131" s="64"/>
      <c r="D131" s="77"/>
      <c r="E131" s="65"/>
      <c r="F131" s="65"/>
      <c r="G131" s="65"/>
      <c r="H131" s="65"/>
      <c r="I131" s="65"/>
      <c r="J131" s="75"/>
    </row>
    <row r="132" spans="1:10" ht="12.75">
      <c r="A132" s="65"/>
      <c r="B132" s="64"/>
      <c r="C132" s="64"/>
      <c r="D132" s="77"/>
      <c r="E132" s="65"/>
      <c r="F132" s="65"/>
      <c r="G132" s="65"/>
      <c r="H132" s="65"/>
      <c r="I132" s="65"/>
      <c r="J132" s="75"/>
    </row>
    <row r="133" spans="1:10" ht="12.75">
      <c r="A133" s="65"/>
      <c r="B133" s="64"/>
      <c r="C133" s="64"/>
      <c r="D133" s="77"/>
      <c r="E133" s="65"/>
      <c r="F133" s="65"/>
      <c r="G133" s="65"/>
      <c r="H133" s="65"/>
      <c r="I133" s="65"/>
      <c r="J133" s="75"/>
    </row>
    <row r="134" spans="1:10" ht="12.75">
      <c r="A134" s="65"/>
      <c r="B134" s="64"/>
      <c r="C134" s="64"/>
      <c r="D134" s="77"/>
      <c r="E134" s="65"/>
      <c r="F134" s="65"/>
      <c r="G134" s="65"/>
      <c r="H134" s="65"/>
      <c r="I134" s="65"/>
      <c r="J134" s="75"/>
    </row>
    <row r="135" spans="1:10" ht="12.75">
      <c r="A135" s="65"/>
      <c r="B135" s="64"/>
      <c r="C135" s="64"/>
      <c r="D135" s="77"/>
      <c r="E135" s="65"/>
      <c r="F135" s="65"/>
      <c r="G135" s="65"/>
      <c r="H135" s="65"/>
      <c r="I135" s="65"/>
      <c r="J135" s="75"/>
    </row>
    <row r="136" spans="1:10" ht="12.75">
      <c r="A136" s="65"/>
      <c r="B136" s="64"/>
      <c r="C136" s="64"/>
      <c r="D136" s="77"/>
      <c r="E136" s="65"/>
      <c r="F136" s="65"/>
      <c r="G136" s="65"/>
      <c r="H136" s="65"/>
      <c r="I136" s="65"/>
      <c r="J136" s="75"/>
    </row>
    <row r="137" spans="1:10" ht="12.75">
      <c r="A137" s="65"/>
      <c r="B137" s="64"/>
      <c r="C137" s="64"/>
      <c r="D137" s="77"/>
      <c r="E137" s="65"/>
      <c r="F137" s="65"/>
      <c r="G137" s="65"/>
      <c r="H137" s="65"/>
      <c r="I137" s="65"/>
      <c r="J137" s="75"/>
    </row>
    <row r="138" spans="1:10" ht="12.75">
      <c r="A138" s="65"/>
      <c r="B138" s="64"/>
      <c r="C138" s="64"/>
      <c r="D138" s="77"/>
      <c r="E138" s="65"/>
      <c r="F138" s="65"/>
      <c r="G138" s="65"/>
      <c r="H138" s="65"/>
      <c r="I138" s="65"/>
      <c r="J138" s="75"/>
    </row>
    <row r="139" spans="1:10" ht="12.75">
      <c r="A139" s="65"/>
      <c r="B139" s="64"/>
      <c r="C139" s="64"/>
      <c r="D139" s="77"/>
      <c r="E139" s="65"/>
      <c r="F139" s="65"/>
      <c r="G139" s="65"/>
      <c r="H139" s="65"/>
      <c r="I139" s="65"/>
      <c r="J139" s="75"/>
    </row>
    <row r="140" spans="1:10" ht="12.75">
      <c r="A140" s="65"/>
      <c r="B140" s="64"/>
      <c r="C140" s="64"/>
      <c r="D140" s="77"/>
      <c r="E140" s="65"/>
      <c r="F140" s="65"/>
      <c r="G140" s="65"/>
      <c r="H140" s="65"/>
      <c r="I140" s="65"/>
      <c r="J140" s="75"/>
    </row>
    <row r="141" spans="1:10" ht="12.75">
      <c r="A141" s="65"/>
      <c r="B141" s="64"/>
      <c r="C141" s="64"/>
      <c r="D141" s="77"/>
      <c r="E141" s="65"/>
      <c r="F141" s="65"/>
      <c r="G141" s="65"/>
      <c r="H141" s="65"/>
      <c r="I141" s="65"/>
      <c r="J141" s="75"/>
    </row>
    <row r="142" spans="1:10" ht="12.75">
      <c r="A142" s="65"/>
      <c r="B142" s="64"/>
      <c r="C142" s="64"/>
      <c r="D142" s="77"/>
      <c r="E142" s="65"/>
      <c r="F142" s="65"/>
      <c r="G142" s="65"/>
      <c r="H142" s="65"/>
      <c r="I142" s="65"/>
      <c r="J142" s="75"/>
    </row>
    <row r="143" spans="1:10" ht="12.75">
      <c r="A143" s="65"/>
      <c r="B143" s="64"/>
      <c r="C143" s="64"/>
      <c r="D143" s="77"/>
      <c r="E143" s="65"/>
      <c r="F143" s="65"/>
      <c r="G143" s="65"/>
      <c r="H143" s="65"/>
      <c r="I143" s="65"/>
      <c r="J143" s="75"/>
    </row>
    <row r="144" spans="1:10" ht="12.75">
      <c r="A144" s="65"/>
      <c r="B144" s="64"/>
      <c r="C144" s="64"/>
      <c r="D144" s="77"/>
      <c r="E144" s="65"/>
      <c r="F144" s="65"/>
      <c r="G144" s="65"/>
      <c r="H144" s="65"/>
      <c r="I144" s="65"/>
      <c r="J144" s="75"/>
    </row>
    <row r="145" spans="1:10" ht="12.75">
      <c r="A145" s="65"/>
      <c r="B145" s="64"/>
      <c r="C145" s="64"/>
      <c r="D145" s="77"/>
      <c r="E145" s="65"/>
      <c r="F145" s="65"/>
      <c r="G145" s="65"/>
      <c r="H145" s="65"/>
      <c r="I145" s="65"/>
      <c r="J145" s="75"/>
    </row>
    <row r="146" spans="1:10" ht="12.75">
      <c r="A146" s="65"/>
      <c r="B146" s="64"/>
      <c r="C146" s="64"/>
      <c r="D146" s="77"/>
      <c r="E146" s="65"/>
      <c r="F146" s="65"/>
      <c r="G146" s="65"/>
      <c r="H146" s="65"/>
      <c r="I146" s="65"/>
      <c r="J146" s="75"/>
    </row>
    <row r="147" spans="1:10" ht="12.75">
      <c r="A147" s="65"/>
      <c r="B147" s="64"/>
      <c r="C147" s="64"/>
      <c r="D147" s="77"/>
      <c r="E147" s="65"/>
      <c r="F147" s="65"/>
      <c r="G147" s="65"/>
      <c r="H147" s="65"/>
      <c r="I147" s="65"/>
      <c r="J147" s="75"/>
    </row>
    <row r="148" spans="1:10" ht="12.75">
      <c r="A148" s="65"/>
      <c r="B148" s="64"/>
      <c r="C148" s="64"/>
      <c r="D148" s="77"/>
      <c r="E148" s="65"/>
      <c r="F148" s="65"/>
      <c r="G148" s="65"/>
      <c r="H148" s="65"/>
      <c r="I148" s="65"/>
      <c r="J148" s="75"/>
    </row>
    <row r="149" spans="1:10" ht="12.75">
      <c r="A149" s="65"/>
      <c r="B149" s="64"/>
      <c r="C149" s="64"/>
      <c r="D149" s="77"/>
      <c r="E149" s="65"/>
      <c r="F149" s="65"/>
      <c r="G149" s="65"/>
      <c r="H149" s="65"/>
      <c r="I149" s="65"/>
      <c r="J149" s="75"/>
    </row>
    <row r="150" spans="1:10" ht="12.75">
      <c r="A150" s="65"/>
      <c r="B150" s="64"/>
      <c r="C150" s="64"/>
      <c r="D150" s="77"/>
      <c r="E150" s="65"/>
      <c r="F150" s="65"/>
      <c r="G150" s="65"/>
      <c r="H150" s="65"/>
      <c r="I150" s="65"/>
      <c r="J150" s="75"/>
    </row>
    <row r="151" spans="1:10" ht="12.75">
      <c r="A151" s="65"/>
      <c r="B151" s="64"/>
      <c r="C151" s="64"/>
      <c r="D151" s="77"/>
      <c r="E151" s="65"/>
      <c r="F151" s="65"/>
      <c r="G151" s="65"/>
      <c r="H151" s="65"/>
      <c r="I151" s="65"/>
      <c r="J151" s="75"/>
    </row>
    <row r="152" spans="1:10" ht="12.75">
      <c r="A152" s="65"/>
      <c r="B152" s="64"/>
      <c r="C152" s="64"/>
      <c r="D152" s="77"/>
      <c r="E152" s="65"/>
      <c r="F152" s="65"/>
      <c r="G152" s="65"/>
      <c r="H152" s="65"/>
      <c r="I152" s="65"/>
      <c r="J152" s="75"/>
    </row>
    <row r="153" spans="1:10" ht="12.75">
      <c r="A153" s="65"/>
      <c r="B153" s="64"/>
      <c r="C153" s="64"/>
      <c r="D153" s="77"/>
      <c r="E153" s="65"/>
      <c r="F153" s="65"/>
      <c r="G153" s="65"/>
      <c r="H153" s="65"/>
      <c r="I153" s="65"/>
      <c r="J153" s="75"/>
    </row>
    <row r="154" spans="1:10" ht="12.75">
      <c r="A154" s="65"/>
      <c r="B154" s="64"/>
      <c r="C154" s="64"/>
      <c r="D154" s="77"/>
      <c r="E154" s="65"/>
      <c r="F154" s="65"/>
      <c r="G154" s="65"/>
      <c r="H154" s="65"/>
      <c r="I154" s="65"/>
      <c r="J154" s="75"/>
    </row>
    <row r="155" spans="1:10" ht="12.75">
      <c r="A155" s="65"/>
      <c r="B155" s="64"/>
      <c r="C155" s="64"/>
      <c r="D155" s="77"/>
      <c r="E155" s="65"/>
      <c r="F155" s="65"/>
      <c r="G155" s="65"/>
      <c r="H155" s="65"/>
      <c r="I155" s="65"/>
      <c r="J155" s="75"/>
    </row>
    <row r="156" spans="1:10" ht="12.75">
      <c r="A156" s="65"/>
      <c r="B156" s="64"/>
      <c r="C156" s="64"/>
      <c r="D156" s="77"/>
      <c r="E156" s="65"/>
      <c r="F156" s="65"/>
      <c r="G156" s="65"/>
      <c r="H156" s="65"/>
      <c r="I156" s="65"/>
      <c r="J156" s="75"/>
    </row>
    <row r="157" spans="1:10" ht="12.75">
      <c r="A157" s="65"/>
      <c r="B157" s="64"/>
      <c r="C157" s="64"/>
      <c r="D157" s="77"/>
      <c r="E157" s="65"/>
      <c r="F157" s="65"/>
      <c r="G157" s="65"/>
      <c r="H157" s="65"/>
      <c r="I157" s="65"/>
      <c r="J157" s="75"/>
    </row>
    <row r="158" spans="1:10" ht="12.75">
      <c r="A158" s="65"/>
      <c r="B158" s="64"/>
      <c r="C158" s="64"/>
      <c r="D158" s="77"/>
      <c r="E158" s="65"/>
      <c r="F158" s="65"/>
      <c r="G158" s="65"/>
      <c r="H158" s="65"/>
      <c r="I158" s="65"/>
      <c r="J158" s="75"/>
    </row>
    <row r="159" spans="1:10" ht="12.75">
      <c r="A159" s="65"/>
      <c r="B159" s="64"/>
      <c r="C159" s="64"/>
      <c r="D159" s="77"/>
      <c r="E159" s="65"/>
      <c r="F159" s="65"/>
      <c r="G159" s="65"/>
      <c r="H159" s="65"/>
      <c r="I159" s="65"/>
      <c r="J159" s="75"/>
    </row>
    <row r="160" spans="1:10" ht="12.75">
      <c r="A160" s="65"/>
      <c r="B160" s="64"/>
      <c r="C160" s="64"/>
      <c r="D160" s="77"/>
      <c r="E160" s="65"/>
      <c r="F160" s="65"/>
      <c r="G160" s="65"/>
      <c r="H160" s="65"/>
      <c r="I160" s="65"/>
      <c r="J160" s="75"/>
    </row>
    <row r="161" spans="1:10" ht="12.75">
      <c r="A161" s="65"/>
      <c r="B161" s="64"/>
      <c r="C161" s="64"/>
      <c r="D161" s="77"/>
      <c r="E161" s="65"/>
      <c r="F161" s="65"/>
      <c r="G161" s="65"/>
      <c r="H161" s="65"/>
      <c r="I161" s="65"/>
      <c r="J161" s="75"/>
    </row>
    <row r="162" spans="1:10" ht="12.75">
      <c r="A162" s="65"/>
      <c r="B162" s="64"/>
      <c r="C162" s="64"/>
      <c r="D162" s="65"/>
      <c r="E162" s="65"/>
      <c r="F162" s="65"/>
      <c r="G162" s="65"/>
      <c r="H162" s="65"/>
      <c r="I162" s="65"/>
      <c r="J162" s="75"/>
    </row>
    <row r="163" spans="1:10" ht="12.75">
      <c r="A163" s="65"/>
      <c r="B163" s="64"/>
      <c r="C163" s="64"/>
      <c r="D163" s="65"/>
      <c r="E163" s="65"/>
      <c r="F163" s="65"/>
      <c r="G163" s="65"/>
      <c r="H163" s="65"/>
      <c r="I163" s="65"/>
      <c r="J163" s="75"/>
    </row>
    <row r="164" spans="1:10" ht="12.75">
      <c r="A164" s="65"/>
      <c r="B164" s="66"/>
      <c r="C164" s="66"/>
      <c r="D164" s="65"/>
      <c r="E164" s="65"/>
      <c r="F164" s="65"/>
      <c r="G164" s="65"/>
      <c r="H164" s="65"/>
      <c r="I164" s="65"/>
      <c r="J164" s="75"/>
    </row>
    <row r="165" spans="1:10" ht="12.75">
      <c r="A165" s="65"/>
      <c r="B165" s="66"/>
      <c r="C165" s="66"/>
      <c r="D165" s="65"/>
      <c r="E165" s="65"/>
      <c r="F165" s="65"/>
      <c r="G165" s="65"/>
      <c r="H165" s="65"/>
      <c r="I165" s="65"/>
      <c r="J165" s="75"/>
    </row>
    <row r="166" spans="1:10" ht="12.75">
      <c r="A166" s="65"/>
      <c r="B166" s="66"/>
      <c r="C166" s="66"/>
      <c r="D166" s="65"/>
      <c r="E166" s="65"/>
      <c r="F166" s="65"/>
      <c r="G166" s="65"/>
      <c r="H166" s="65"/>
      <c r="I166" s="65"/>
      <c r="J166" s="75"/>
    </row>
    <row r="167" spans="1:10" ht="12.75">
      <c r="A167" s="65"/>
      <c r="B167" s="66"/>
      <c r="C167" s="66"/>
      <c r="D167" s="65"/>
      <c r="E167" s="65"/>
      <c r="F167" s="65"/>
      <c r="G167" s="65"/>
      <c r="H167" s="65"/>
      <c r="I167" s="65"/>
      <c r="J167" s="75"/>
    </row>
    <row r="168" spans="1:10" ht="12.75">
      <c r="A168" s="65"/>
      <c r="B168" s="66"/>
      <c r="C168" s="66"/>
      <c r="D168" s="65"/>
      <c r="E168" s="65"/>
      <c r="F168" s="65"/>
      <c r="G168" s="65"/>
      <c r="H168" s="65"/>
      <c r="I168" s="65"/>
      <c r="J168" s="75"/>
    </row>
    <row r="169" spans="1:10" ht="12.75">
      <c r="A169" s="65"/>
      <c r="B169" s="66"/>
      <c r="C169" s="66"/>
      <c r="D169" s="65"/>
      <c r="E169" s="65"/>
      <c r="F169" s="65"/>
      <c r="G169" s="65"/>
      <c r="H169" s="65"/>
      <c r="I169" s="65"/>
      <c r="J169" s="75"/>
    </row>
    <row r="170" spans="1:10" ht="12.75">
      <c r="A170" s="65"/>
      <c r="B170" s="66"/>
      <c r="C170" s="66"/>
      <c r="D170" s="65"/>
      <c r="E170" s="65"/>
      <c r="F170" s="65"/>
      <c r="G170" s="65"/>
      <c r="H170" s="65"/>
      <c r="I170" s="65"/>
      <c r="J170" s="75"/>
    </row>
    <row r="171" spans="1:10" ht="12.75">
      <c r="A171" s="65"/>
      <c r="B171" s="66"/>
      <c r="C171" s="66"/>
      <c r="D171" s="65"/>
      <c r="E171" s="65"/>
      <c r="F171" s="65"/>
      <c r="G171" s="65"/>
      <c r="H171" s="65"/>
      <c r="I171" s="65"/>
      <c r="J171" s="75"/>
    </row>
    <row r="172" spans="1:10" ht="12.75">
      <c r="A172" s="65"/>
      <c r="B172" s="66"/>
      <c r="C172" s="66"/>
      <c r="D172" s="65"/>
      <c r="E172" s="65"/>
      <c r="F172" s="65"/>
      <c r="G172" s="65"/>
      <c r="H172" s="65"/>
      <c r="I172" s="65"/>
      <c r="J172" s="75"/>
    </row>
    <row r="173" spans="1:10" ht="12.75">
      <c r="A173" s="65"/>
      <c r="B173" s="66"/>
      <c r="C173" s="66"/>
      <c r="D173" s="65"/>
      <c r="E173" s="65"/>
      <c r="F173" s="65"/>
      <c r="G173" s="65"/>
      <c r="H173" s="65"/>
      <c r="I173" s="65"/>
      <c r="J173" s="75"/>
    </row>
    <row r="174" spans="1:10" ht="12.75">
      <c r="A174" s="65"/>
      <c r="B174" s="66"/>
      <c r="C174" s="66"/>
      <c r="D174" s="65"/>
      <c r="E174" s="65"/>
      <c r="F174" s="65"/>
      <c r="G174" s="65"/>
      <c r="H174" s="65"/>
      <c r="I174" s="65"/>
      <c r="J174" s="75"/>
    </row>
    <row r="175" spans="1:10" ht="12.75">
      <c r="A175" s="65"/>
      <c r="B175" s="66"/>
      <c r="C175" s="66"/>
      <c r="D175" s="65"/>
      <c r="E175" s="65"/>
      <c r="F175" s="65"/>
      <c r="G175" s="65"/>
      <c r="H175" s="65"/>
      <c r="I175" s="65"/>
      <c r="J175" s="75"/>
    </row>
    <row r="176" spans="1:10" ht="12.75">
      <c r="A176" s="65"/>
      <c r="B176" s="66"/>
      <c r="C176" s="66"/>
      <c r="D176" s="65"/>
      <c r="E176" s="65"/>
      <c r="F176" s="65"/>
      <c r="G176" s="65"/>
      <c r="H176" s="65"/>
      <c r="I176" s="65"/>
      <c r="J176" s="75"/>
    </row>
    <row r="177" spans="1:10" ht="12.75">
      <c r="A177" s="65"/>
      <c r="B177" s="66"/>
      <c r="C177" s="66"/>
      <c r="D177" s="65"/>
      <c r="E177" s="65"/>
      <c r="F177" s="65"/>
      <c r="G177" s="65"/>
      <c r="H177" s="65"/>
      <c r="I177" s="65"/>
      <c r="J177" s="75"/>
    </row>
    <row r="178" spans="1:10" ht="12.75">
      <c r="A178" s="65"/>
      <c r="B178" s="66"/>
      <c r="C178" s="66"/>
      <c r="D178" s="65"/>
      <c r="E178" s="65"/>
      <c r="F178" s="65"/>
      <c r="G178" s="65"/>
      <c r="H178" s="65"/>
      <c r="I178" s="65"/>
      <c r="J178" s="75"/>
    </row>
    <row r="179" spans="1:10" ht="12.75">
      <c r="A179" s="65"/>
      <c r="B179" s="66"/>
      <c r="C179" s="66"/>
      <c r="D179" s="65"/>
      <c r="E179" s="65"/>
      <c r="F179" s="65"/>
      <c r="G179" s="65"/>
      <c r="H179" s="65"/>
      <c r="I179" s="65"/>
      <c r="J179" s="75"/>
    </row>
    <row r="180" spans="1:10" ht="12.75">
      <c r="A180" s="65"/>
      <c r="B180" s="66"/>
      <c r="C180" s="66"/>
      <c r="D180" s="65"/>
      <c r="E180" s="65"/>
      <c r="F180" s="65"/>
      <c r="G180" s="65"/>
      <c r="H180" s="65"/>
      <c r="I180" s="65"/>
      <c r="J180" s="75"/>
    </row>
    <row r="181" spans="1:10" ht="12.75">
      <c r="A181" s="65"/>
      <c r="B181" s="66"/>
      <c r="C181" s="66"/>
      <c r="D181" s="65"/>
      <c r="E181" s="65"/>
      <c r="F181" s="65"/>
      <c r="G181" s="65"/>
      <c r="H181" s="65"/>
      <c r="I181" s="65"/>
      <c r="J181" s="75"/>
    </row>
    <row r="182" spans="1:10" ht="12.75">
      <c r="A182" s="65"/>
      <c r="B182" s="66"/>
      <c r="C182" s="66"/>
      <c r="D182" s="65"/>
      <c r="E182" s="65"/>
      <c r="F182" s="65"/>
      <c r="G182" s="65"/>
      <c r="H182" s="65"/>
      <c r="I182" s="65"/>
      <c r="J182" s="75"/>
    </row>
    <row r="183" spans="1:10" ht="12.75">
      <c r="A183" s="65"/>
      <c r="B183" s="66"/>
      <c r="C183" s="66"/>
      <c r="D183" s="65"/>
      <c r="E183" s="65"/>
      <c r="F183" s="65"/>
      <c r="G183" s="65"/>
      <c r="H183" s="65"/>
      <c r="I183" s="65"/>
      <c r="J183" s="75"/>
    </row>
    <row r="184" spans="1:10" ht="12.75">
      <c r="A184" s="65"/>
      <c r="B184" s="66"/>
      <c r="C184" s="66"/>
      <c r="D184" s="65"/>
      <c r="E184" s="65"/>
      <c r="F184" s="65"/>
      <c r="G184" s="65"/>
      <c r="H184" s="65"/>
      <c r="I184" s="65"/>
      <c r="J184" s="75"/>
    </row>
  </sheetData>
  <sheetProtection password="952F" sheet="1"/>
  <mergeCells count="2">
    <mergeCell ref="A1:C1"/>
    <mergeCell ref="B6:J6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4.7109375" style="12" customWidth="1"/>
    <col min="2" max="2" width="28.7109375" style="20" customWidth="1"/>
    <col min="3" max="3" width="34.7109375" style="20" customWidth="1"/>
    <col min="4" max="4" width="8.7109375" style="12" customWidth="1"/>
    <col min="5" max="5" width="24.7109375" style="12" customWidth="1"/>
    <col min="6" max="6" width="12.7109375" style="12" customWidth="1"/>
    <col min="7" max="7" width="5.7109375" style="12" customWidth="1"/>
    <col min="8" max="8" width="12.7109375" style="12" customWidth="1"/>
    <col min="9" max="9" width="8.7109375" style="21" customWidth="1"/>
    <col min="10" max="16384" width="9.140625" style="9" customWidth="1"/>
  </cols>
  <sheetData>
    <row r="1" spans="1:9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  <c r="H1" s="9"/>
      <c r="I1" s="9"/>
    </row>
    <row r="2" spans="1:9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  <c r="H2" s="9"/>
      <c r="I2" s="9"/>
    </row>
    <row r="3" spans="1:9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  <c r="H3" s="9"/>
      <c r="I3" s="9"/>
    </row>
    <row r="4" spans="1:9" ht="12.75">
      <c r="A4" s="9"/>
      <c r="B4" s="9"/>
      <c r="C4" s="9"/>
      <c r="D4" s="9"/>
      <c r="E4" s="9"/>
      <c r="F4" s="9"/>
      <c r="G4" s="9"/>
      <c r="H4" s="9"/>
      <c r="I4" s="9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9"/>
      <c r="B6" s="186" t="s">
        <v>163</v>
      </c>
      <c r="C6" s="186"/>
      <c r="D6" s="186"/>
      <c r="E6" s="186"/>
      <c r="F6" s="186"/>
      <c r="G6" s="186"/>
      <c r="H6" s="186"/>
      <c r="I6" s="186"/>
    </row>
    <row r="7" spans="1:9" ht="12.75">
      <c r="A7" s="9"/>
      <c r="B7" s="9"/>
      <c r="C7" s="9"/>
      <c r="D7" s="9"/>
      <c r="E7" s="9"/>
      <c r="F7" s="9"/>
      <c r="G7" s="9"/>
      <c r="H7" s="9"/>
      <c r="I7" s="9"/>
    </row>
    <row r="8" spans="1:9" s="19" customFormat="1" ht="38.25">
      <c r="A8" s="2" t="s">
        <v>144</v>
      </c>
      <c r="B8" s="2" t="s">
        <v>49</v>
      </c>
      <c r="C8" s="2" t="s">
        <v>63</v>
      </c>
      <c r="D8" s="2" t="s">
        <v>25</v>
      </c>
      <c r="E8" s="2" t="s">
        <v>64</v>
      </c>
      <c r="F8" s="2" t="s">
        <v>24</v>
      </c>
      <c r="G8" s="2" t="s">
        <v>53</v>
      </c>
      <c r="H8" s="2" t="s">
        <v>68</v>
      </c>
      <c r="I8" s="2" t="s">
        <v>148</v>
      </c>
    </row>
    <row r="9" spans="1:9" ht="12.75">
      <c r="A9" s="8"/>
      <c r="B9" s="88"/>
      <c r="C9" s="88"/>
      <c r="D9" s="8"/>
      <c r="E9" s="8"/>
      <c r="F9" s="8"/>
      <c r="G9" s="8"/>
      <c r="H9" s="8"/>
      <c r="I9" s="37">
        <f>SUM(I10:I24)</f>
        <v>0</v>
      </c>
    </row>
    <row r="10" spans="1:9" ht="12.75">
      <c r="A10" s="8">
        <v>1</v>
      </c>
      <c r="B10" s="53"/>
      <c r="C10" s="53"/>
      <c r="D10" s="31"/>
      <c r="E10" s="31"/>
      <c r="F10" s="31"/>
      <c r="G10" s="31"/>
      <c r="H10" s="31"/>
      <c r="I10" s="34">
        <f>IF(OR(B10="")=FALSE,(35/(((LEN(B10)-LEN(SUBSTITUTE(B10,",","")))+1))),"")</f>
      </c>
    </row>
    <row r="11" spans="1:9" ht="12.75">
      <c r="A11" s="8">
        <v>2</v>
      </c>
      <c r="B11" s="53"/>
      <c r="C11" s="53"/>
      <c r="D11" s="31"/>
      <c r="E11" s="31"/>
      <c r="F11" s="31"/>
      <c r="G11" s="31"/>
      <c r="H11" s="31"/>
      <c r="I11" s="34">
        <f aca="true" t="shared" si="0" ref="I11:I24">IF(OR(B11="")=FALSE,(35/(((LEN(B11)-LEN(SUBSTITUTE(B11,",","")))+1))),"")</f>
      </c>
    </row>
    <row r="12" spans="1:9" ht="12.75">
      <c r="A12" s="8">
        <v>3</v>
      </c>
      <c r="B12" s="53"/>
      <c r="C12" s="53"/>
      <c r="D12" s="31"/>
      <c r="E12" s="31"/>
      <c r="F12" s="31"/>
      <c r="G12" s="31"/>
      <c r="H12" s="31"/>
      <c r="I12" s="34">
        <f t="shared" si="0"/>
      </c>
    </row>
    <row r="13" spans="1:9" ht="12.75">
      <c r="A13" s="8">
        <v>4</v>
      </c>
      <c r="B13" s="53"/>
      <c r="C13" s="53"/>
      <c r="D13" s="31"/>
      <c r="E13" s="31"/>
      <c r="F13" s="31"/>
      <c r="G13" s="31"/>
      <c r="H13" s="31"/>
      <c r="I13" s="34">
        <f t="shared" si="0"/>
      </c>
    </row>
    <row r="14" spans="1:9" ht="12.75">
      <c r="A14" s="8">
        <v>5</v>
      </c>
      <c r="B14" s="53"/>
      <c r="C14" s="53"/>
      <c r="D14" s="31"/>
      <c r="E14" s="31"/>
      <c r="F14" s="31"/>
      <c r="G14" s="31"/>
      <c r="H14" s="31"/>
      <c r="I14" s="34">
        <f t="shared" si="0"/>
      </c>
    </row>
    <row r="15" spans="1:9" ht="12.75">
      <c r="A15" s="8">
        <v>6</v>
      </c>
      <c r="B15" s="53"/>
      <c r="C15" s="53"/>
      <c r="D15" s="31"/>
      <c r="E15" s="31"/>
      <c r="F15" s="31"/>
      <c r="G15" s="31"/>
      <c r="H15" s="31"/>
      <c r="I15" s="34">
        <f t="shared" si="0"/>
      </c>
    </row>
    <row r="16" spans="1:9" ht="12.75">
      <c r="A16" s="8">
        <v>7</v>
      </c>
      <c r="B16" s="53"/>
      <c r="C16" s="53"/>
      <c r="D16" s="31"/>
      <c r="E16" s="31"/>
      <c r="F16" s="31"/>
      <c r="G16" s="31"/>
      <c r="H16" s="31"/>
      <c r="I16" s="34">
        <f t="shared" si="0"/>
      </c>
    </row>
    <row r="17" spans="1:9" ht="12.75">
      <c r="A17" s="8">
        <v>8</v>
      </c>
      <c r="B17" s="53"/>
      <c r="C17" s="53"/>
      <c r="D17" s="31"/>
      <c r="E17" s="31"/>
      <c r="F17" s="31"/>
      <c r="G17" s="31"/>
      <c r="H17" s="31"/>
      <c r="I17" s="34">
        <f t="shared" si="0"/>
      </c>
    </row>
    <row r="18" spans="1:9" ht="12.75">
      <c r="A18" s="8">
        <v>9</v>
      </c>
      <c r="B18" s="53"/>
      <c r="C18" s="53"/>
      <c r="D18" s="31"/>
      <c r="E18" s="31"/>
      <c r="F18" s="31"/>
      <c r="G18" s="31"/>
      <c r="H18" s="31"/>
      <c r="I18" s="34">
        <f t="shared" si="0"/>
      </c>
    </row>
    <row r="19" spans="1:9" ht="12.75">
      <c r="A19" s="8">
        <v>10</v>
      </c>
      <c r="B19" s="53"/>
      <c r="C19" s="53"/>
      <c r="D19" s="31"/>
      <c r="E19" s="31"/>
      <c r="F19" s="31"/>
      <c r="G19" s="31"/>
      <c r="H19" s="31"/>
      <c r="I19" s="34">
        <f t="shared" si="0"/>
      </c>
    </row>
    <row r="20" spans="1:9" ht="12.75">
      <c r="A20" s="8">
        <v>11</v>
      </c>
      <c r="B20" s="53"/>
      <c r="C20" s="53"/>
      <c r="D20" s="31"/>
      <c r="E20" s="31"/>
      <c r="F20" s="31"/>
      <c r="G20" s="31"/>
      <c r="H20" s="31"/>
      <c r="I20" s="34">
        <f t="shared" si="0"/>
      </c>
    </row>
    <row r="21" spans="1:9" ht="12.75">
      <c r="A21" s="8">
        <v>12</v>
      </c>
      <c r="B21" s="53"/>
      <c r="C21" s="53"/>
      <c r="D21" s="31"/>
      <c r="E21" s="31"/>
      <c r="F21" s="31"/>
      <c r="G21" s="31"/>
      <c r="H21" s="31"/>
      <c r="I21" s="34">
        <f t="shared" si="0"/>
      </c>
    </row>
    <row r="22" spans="1:9" ht="12.75">
      <c r="A22" s="8">
        <v>13</v>
      </c>
      <c r="B22" s="53"/>
      <c r="C22" s="53"/>
      <c r="D22" s="31"/>
      <c r="E22" s="31"/>
      <c r="F22" s="31"/>
      <c r="G22" s="31"/>
      <c r="H22" s="31"/>
      <c r="I22" s="34">
        <f t="shared" si="0"/>
      </c>
    </row>
    <row r="23" spans="1:9" ht="12.75">
      <c r="A23" s="8">
        <v>14</v>
      </c>
      <c r="B23" s="53"/>
      <c r="C23" s="53"/>
      <c r="D23" s="31"/>
      <c r="E23" s="31"/>
      <c r="F23" s="31"/>
      <c r="G23" s="31"/>
      <c r="H23" s="31"/>
      <c r="I23" s="34">
        <f t="shared" si="0"/>
      </c>
    </row>
    <row r="24" spans="1:9" ht="12.75">
      <c r="A24" s="8">
        <v>15</v>
      </c>
      <c r="B24" s="53"/>
      <c r="C24" s="53"/>
      <c r="D24" s="31"/>
      <c r="E24" s="31"/>
      <c r="F24" s="31"/>
      <c r="G24" s="31"/>
      <c r="H24" s="31"/>
      <c r="I24" s="34">
        <f t="shared" si="0"/>
      </c>
    </row>
  </sheetData>
  <sheetProtection password="952F" sheet="1"/>
  <mergeCells count="2">
    <mergeCell ref="A1:C1"/>
    <mergeCell ref="B6:I6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H36"/>
  <sheetViews>
    <sheetView zoomScalePageLayoutView="0" workbookViewId="0" topLeftCell="A1">
      <selection activeCell="A6" sqref="A6:H10"/>
    </sheetView>
  </sheetViews>
  <sheetFormatPr defaultColWidth="9.140625" defaultRowHeight="15"/>
  <cols>
    <col min="1" max="1" width="4.7109375" style="12" customWidth="1"/>
    <col min="2" max="2" width="28.7109375" style="20" customWidth="1"/>
    <col min="3" max="3" width="37.7109375" style="20" customWidth="1"/>
    <col min="4" max="4" width="10.7109375" style="12" customWidth="1"/>
    <col min="5" max="5" width="30.7109375" style="12" customWidth="1"/>
    <col min="6" max="6" width="12.7109375" style="12" customWidth="1"/>
    <col min="7" max="7" width="6.7109375" style="12" customWidth="1"/>
    <col min="8" max="8" width="8.7109375" style="21" customWidth="1"/>
    <col min="9" max="16384" width="9.140625" style="9" customWidth="1"/>
  </cols>
  <sheetData>
    <row r="1" spans="1:8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  <c r="H1" s="9"/>
    </row>
    <row r="2" spans="1:8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  <c r="H2" s="9"/>
    </row>
    <row r="3" spans="1:8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9"/>
      <c r="B6" s="186" t="s">
        <v>164</v>
      </c>
      <c r="C6" s="186"/>
      <c r="D6" s="186"/>
      <c r="E6" s="186"/>
      <c r="F6" s="186"/>
      <c r="G6" s="186"/>
      <c r="H6" s="186"/>
    </row>
    <row r="7" spans="1:8" ht="12.75">
      <c r="A7" s="9"/>
      <c r="B7" s="9"/>
      <c r="C7" s="9"/>
      <c r="D7" s="9"/>
      <c r="E7" s="9"/>
      <c r="F7" s="9"/>
      <c r="G7" s="9"/>
      <c r="H7" s="9"/>
    </row>
    <row r="8" spans="1:8" s="19" customFormat="1" ht="38.25">
      <c r="A8" s="2" t="s">
        <v>144</v>
      </c>
      <c r="B8" s="2" t="s">
        <v>49</v>
      </c>
      <c r="C8" s="2" t="s">
        <v>63</v>
      </c>
      <c r="D8" s="2" t="s">
        <v>25</v>
      </c>
      <c r="E8" s="2" t="s">
        <v>64</v>
      </c>
      <c r="F8" s="2" t="s">
        <v>26</v>
      </c>
      <c r="G8" s="2" t="s">
        <v>53</v>
      </c>
      <c r="H8" s="2" t="s">
        <v>148</v>
      </c>
    </row>
    <row r="9" spans="1:8" ht="12.75">
      <c r="A9" s="8"/>
      <c r="B9" s="6"/>
      <c r="C9" s="6"/>
      <c r="D9" s="6"/>
      <c r="E9" s="6"/>
      <c r="F9" s="6"/>
      <c r="G9" s="6"/>
      <c r="H9" s="37">
        <f>SUM(H10:H24)</f>
        <v>12.5</v>
      </c>
    </row>
    <row r="10" spans="1:8" ht="31.5">
      <c r="A10" s="8">
        <v>1</v>
      </c>
      <c r="B10" s="30" t="s">
        <v>480</v>
      </c>
      <c r="C10" s="150" t="s">
        <v>481</v>
      </c>
      <c r="D10" s="150" t="s">
        <v>482</v>
      </c>
      <c r="E10" s="30" t="s">
        <v>480</v>
      </c>
      <c r="F10" s="169">
        <v>41435</v>
      </c>
      <c r="G10" s="31">
        <v>1999</v>
      </c>
      <c r="H10" s="34">
        <f>IF(OR(B10="")=FALSE,(25/(((LEN(B10)-LEN(SUBSTITUTE(B10,",","")))+1))),"")</f>
        <v>12.5</v>
      </c>
    </row>
    <row r="11" spans="1:8" ht="12.75">
      <c r="A11" s="8">
        <v>2</v>
      </c>
      <c r="B11" s="53"/>
      <c r="C11" s="53"/>
      <c r="D11" s="31"/>
      <c r="E11" s="31"/>
      <c r="F11" s="31"/>
      <c r="G11" s="31"/>
      <c r="H11" s="34">
        <f aca="true" t="shared" si="0" ref="H11:H24">IF(OR(B11="")=FALSE,(25/(((LEN(B11)-LEN(SUBSTITUTE(B11,",","")))+1))),"")</f>
      </c>
    </row>
    <row r="12" spans="1:8" ht="12.75">
      <c r="A12" s="8">
        <v>3</v>
      </c>
      <c r="B12" s="53"/>
      <c r="C12" s="53"/>
      <c r="D12" s="31"/>
      <c r="E12" s="31"/>
      <c r="F12" s="31"/>
      <c r="G12" s="31"/>
      <c r="H12" s="34">
        <f t="shared" si="0"/>
      </c>
    </row>
    <row r="13" spans="1:8" ht="12.75">
      <c r="A13" s="8">
        <v>4</v>
      </c>
      <c r="B13" s="53"/>
      <c r="C13" s="53"/>
      <c r="D13" s="31"/>
      <c r="E13" s="31"/>
      <c r="F13" s="31"/>
      <c r="G13" s="31"/>
      <c r="H13" s="34">
        <f t="shared" si="0"/>
      </c>
    </row>
    <row r="14" spans="1:8" ht="12.75">
      <c r="A14" s="8">
        <v>5</v>
      </c>
      <c r="B14" s="53"/>
      <c r="C14" s="53"/>
      <c r="D14" s="31"/>
      <c r="E14" s="31"/>
      <c r="F14" s="31"/>
      <c r="G14" s="31"/>
      <c r="H14" s="34">
        <f t="shared" si="0"/>
      </c>
    </row>
    <row r="15" spans="1:8" ht="12.75">
      <c r="A15" s="8">
        <v>6</v>
      </c>
      <c r="B15" s="53"/>
      <c r="C15" s="53"/>
      <c r="D15" s="31"/>
      <c r="E15" s="31"/>
      <c r="F15" s="31"/>
      <c r="G15" s="31"/>
      <c r="H15" s="34">
        <f t="shared" si="0"/>
      </c>
    </row>
    <row r="16" spans="1:8" ht="12.75">
      <c r="A16" s="8">
        <v>7</v>
      </c>
      <c r="B16" s="53"/>
      <c r="C16" s="53"/>
      <c r="D16" s="31"/>
      <c r="E16" s="31"/>
      <c r="F16" s="31"/>
      <c r="G16" s="31"/>
      <c r="H16" s="34">
        <f t="shared" si="0"/>
      </c>
    </row>
    <row r="17" spans="1:8" ht="12.75">
      <c r="A17" s="8">
        <v>8</v>
      </c>
      <c r="B17" s="53"/>
      <c r="C17" s="53"/>
      <c r="D17" s="31"/>
      <c r="E17" s="31"/>
      <c r="F17" s="31"/>
      <c r="G17" s="31"/>
      <c r="H17" s="34">
        <f t="shared" si="0"/>
      </c>
    </row>
    <row r="18" spans="1:8" ht="12.75">
      <c r="A18" s="8">
        <v>9</v>
      </c>
      <c r="B18" s="53"/>
      <c r="C18" s="53"/>
      <c r="D18" s="31"/>
      <c r="E18" s="31"/>
      <c r="F18" s="31"/>
      <c r="G18" s="31"/>
      <c r="H18" s="34">
        <f t="shared" si="0"/>
      </c>
    </row>
    <row r="19" spans="1:8" ht="12.75">
      <c r="A19" s="8">
        <v>10</v>
      </c>
      <c r="B19" s="53"/>
      <c r="C19" s="53"/>
      <c r="D19" s="31"/>
      <c r="E19" s="31"/>
      <c r="F19" s="31"/>
      <c r="G19" s="31"/>
      <c r="H19" s="34">
        <f t="shared" si="0"/>
      </c>
    </row>
    <row r="20" spans="1:8" ht="12.75">
      <c r="A20" s="8">
        <v>11</v>
      </c>
      <c r="B20" s="53"/>
      <c r="C20" s="53"/>
      <c r="D20" s="31"/>
      <c r="E20" s="31"/>
      <c r="F20" s="31"/>
      <c r="G20" s="31"/>
      <c r="H20" s="34">
        <f t="shared" si="0"/>
      </c>
    </row>
    <row r="21" spans="1:8" ht="12.75">
      <c r="A21" s="8">
        <v>12</v>
      </c>
      <c r="B21" s="53"/>
      <c r="C21" s="53"/>
      <c r="D21" s="31"/>
      <c r="E21" s="31"/>
      <c r="F21" s="31"/>
      <c r="G21" s="31"/>
      <c r="H21" s="34">
        <f t="shared" si="0"/>
      </c>
    </row>
    <row r="22" spans="1:8" ht="12.75">
      <c r="A22" s="8">
        <v>13</v>
      </c>
      <c r="B22" s="53"/>
      <c r="C22" s="53"/>
      <c r="D22" s="31"/>
      <c r="E22" s="31"/>
      <c r="F22" s="31"/>
      <c r="G22" s="31"/>
      <c r="H22" s="34">
        <f t="shared" si="0"/>
      </c>
    </row>
    <row r="23" spans="1:8" ht="12.75">
      <c r="A23" s="8">
        <v>14</v>
      </c>
      <c r="B23" s="53"/>
      <c r="C23" s="53"/>
      <c r="D23" s="31"/>
      <c r="E23" s="31"/>
      <c r="F23" s="31"/>
      <c r="G23" s="31"/>
      <c r="H23" s="34">
        <f t="shared" si="0"/>
      </c>
    </row>
    <row r="24" spans="1:8" ht="12.75">
      <c r="A24" s="8">
        <v>15</v>
      </c>
      <c r="B24" s="53"/>
      <c r="C24" s="53"/>
      <c r="D24" s="31"/>
      <c r="E24" s="31"/>
      <c r="F24" s="31"/>
      <c r="G24" s="31"/>
      <c r="H24" s="34">
        <f t="shared" si="0"/>
      </c>
    </row>
    <row r="25" spans="2:3" ht="12.75">
      <c r="B25" s="81"/>
      <c r="C25" s="81"/>
    </row>
    <row r="26" spans="2:3" ht="12.75">
      <c r="B26" s="81"/>
      <c r="C26" s="81"/>
    </row>
    <row r="27" spans="2:3" ht="12.75">
      <c r="B27" s="81"/>
      <c r="C27" s="81"/>
    </row>
    <row r="28" spans="2:3" ht="12.75">
      <c r="B28" s="81"/>
      <c r="C28" s="81"/>
    </row>
    <row r="29" spans="2:3" ht="12.75">
      <c r="B29" s="81"/>
      <c r="C29" s="81"/>
    </row>
    <row r="30" spans="2:3" ht="12.75">
      <c r="B30" s="81"/>
      <c r="C30" s="81"/>
    </row>
    <row r="31" spans="2:3" ht="12.75">
      <c r="B31" s="81"/>
      <c r="C31" s="81"/>
    </row>
    <row r="32" spans="2:3" ht="12.75">
      <c r="B32" s="81"/>
      <c r="C32" s="81"/>
    </row>
    <row r="33" spans="2:3" ht="12.75">
      <c r="B33" s="81"/>
      <c r="C33" s="81"/>
    </row>
    <row r="34" spans="2:3" ht="12.75">
      <c r="B34" s="81"/>
      <c r="C34" s="81"/>
    </row>
    <row r="35" spans="2:3" ht="12.75">
      <c r="B35" s="81"/>
      <c r="C35" s="81"/>
    </row>
    <row r="36" spans="2:3" ht="12.75">
      <c r="B36" s="81"/>
      <c r="C36" s="81"/>
    </row>
  </sheetData>
  <sheetProtection password="952F" sheet="1"/>
  <mergeCells count="2">
    <mergeCell ref="A1:C1"/>
    <mergeCell ref="B6:H6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N114"/>
  <sheetViews>
    <sheetView zoomScalePageLayoutView="0" workbookViewId="0" topLeftCell="A7">
      <selection activeCell="A6" sqref="A6:K16"/>
    </sheetView>
  </sheetViews>
  <sheetFormatPr defaultColWidth="9.140625" defaultRowHeight="15"/>
  <cols>
    <col min="1" max="1" width="4.7109375" style="12" customWidth="1"/>
    <col min="2" max="2" width="28.7109375" style="20" customWidth="1"/>
    <col min="3" max="3" width="16.7109375" style="12" customWidth="1"/>
    <col min="4" max="4" width="24.7109375" style="20" customWidth="1"/>
    <col min="5" max="5" width="9.7109375" style="12" customWidth="1"/>
    <col min="6" max="6" width="8.7109375" style="12" customWidth="1"/>
    <col min="7" max="7" width="4.7109375" style="12" customWidth="1"/>
    <col min="8" max="8" width="16.7109375" style="12" customWidth="1"/>
    <col min="9" max="10" width="8.7109375" style="12" customWidth="1"/>
    <col min="11" max="11" width="8.7109375" style="21" customWidth="1"/>
    <col min="12" max="13" width="9.140625" style="9" customWidth="1"/>
    <col min="14" max="14" width="14.28125" style="9" hidden="1" customWidth="1"/>
    <col min="15" max="16384" width="9.140625" style="9" customWidth="1"/>
  </cols>
  <sheetData>
    <row r="1" spans="1:11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  <c r="H1" s="9"/>
      <c r="I1" s="9"/>
      <c r="J1" s="9"/>
      <c r="K1" s="9"/>
    </row>
    <row r="2" spans="1:11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  <c r="H2" s="9"/>
      <c r="I2" s="9"/>
      <c r="J2" s="9"/>
      <c r="K2" s="9"/>
    </row>
    <row r="3" spans="1:11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  <c r="H3" s="9"/>
      <c r="I3" s="9"/>
      <c r="J3" s="9"/>
      <c r="K3" s="9"/>
    </row>
    <row r="4" spans="1:1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>
      <c r="A6" s="9"/>
      <c r="B6" s="186" t="s">
        <v>165</v>
      </c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19" customFormat="1" ht="27.75" customHeight="1">
      <c r="A8" s="193" t="s">
        <v>144</v>
      </c>
      <c r="B8" s="191" t="s">
        <v>65</v>
      </c>
      <c r="C8" s="191" t="s">
        <v>28</v>
      </c>
      <c r="D8" s="191" t="s">
        <v>27</v>
      </c>
      <c r="E8" s="191" t="s">
        <v>29</v>
      </c>
      <c r="F8" s="191" t="s">
        <v>30</v>
      </c>
      <c r="G8" s="191" t="s">
        <v>31</v>
      </c>
      <c r="H8" s="191" t="s">
        <v>66</v>
      </c>
      <c r="I8" s="195" t="s">
        <v>170</v>
      </c>
      <c r="J8" s="196"/>
      <c r="K8" s="191" t="s">
        <v>148</v>
      </c>
    </row>
    <row r="9" spans="1:14" ht="27.75" customHeight="1">
      <c r="A9" s="194"/>
      <c r="B9" s="192"/>
      <c r="C9" s="192"/>
      <c r="D9" s="192"/>
      <c r="E9" s="192"/>
      <c r="F9" s="192"/>
      <c r="G9" s="192"/>
      <c r="H9" s="192"/>
      <c r="I9" s="2" t="s">
        <v>168</v>
      </c>
      <c r="J9" s="2" t="s">
        <v>81</v>
      </c>
      <c r="K9" s="192"/>
      <c r="N9" s="9" t="s">
        <v>257</v>
      </c>
    </row>
    <row r="10" spans="1:14" ht="12.75">
      <c r="A10" s="8"/>
      <c r="B10" s="6"/>
      <c r="C10" s="6"/>
      <c r="D10" s="6"/>
      <c r="E10" s="6"/>
      <c r="F10" s="6"/>
      <c r="G10" s="6"/>
      <c r="H10" s="6"/>
      <c r="I10" s="2"/>
      <c r="J10" s="2"/>
      <c r="K10" s="37">
        <f>SUM(K11:K25)</f>
        <v>112</v>
      </c>
      <c r="N10" s="9" t="s">
        <v>258</v>
      </c>
    </row>
    <row r="11" spans="1:11" ht="89.25">
      <c r="A11" s="57">
        <v>1</v>
      </c>
      <c r="B11" s="68" t="s">
        <v>500</v>
      </c>
      <c r="C11" s="84" t="s">
        <v>496</v>
      </c>
      <c r="D11" s="68" t="s">
        <v>497</v>
      </c>
      <c r="E11" s="82" t="s">
        <v>498</v>
      </c>
      <c r="F11" s="60">
        <v>161000</v>
      </c>
      <c r="G11" s="60">
        <v>2</v>
      </c>
      <c r="H11" s="60" t="s">
        <v>499</v>
      </c>
      <c r="I11" s="58" t="s">
        <v>257</v>
      </c>
      <c r="J11" s="83" t="str">
        <f aca="true" t="shared" si="0" ref="J11:J25">IF($I11="DA",IF($I11="","","NU"),IF($I11="","","DA"))</f>
        <v>NU</v>
      </c>
      <c r="K11" s="61">
        <f>IF(OR(G11=0,I11="",J11="")=FALSE,IF(I11="DA",(20*G11),(4*G11)),"")</f>
        <v>40</v>
      </c>
    </row>
    <row r="12" spans="1:11" ht="89.25">
      <c r="A12" s="57">
        <v>2</v>
      </c>
      <c r="B12" s="30" t="s">
        <v>646</v>
      </c>
      <c r="C12" s="31" t="s">
        <v>647</v>
      </c>
      <c r="D12" s="30" t="s">
        <v>648</v>
      </c>
      <c r="E12" s="31" t="s">
        <v>483</v>
      </c>
      <c r="F12" s="170">
        <v>20000</v>
      </c>
      <c r="G12" s="31">
        <v>3</v>
      </c>
      <c r="H12" s="31" t="s">
        <v>484</v>
      </c>
      <c r="I12" s="58" t="s">
        <v>258</v>
      </c>
      <c r="J12" s="83" t="str">
        <f t="shared" si="0"/>
        <v>DA</v>
      </c>
      <c r="K12" s="61">
        <f aca="true" t="shared" si="1" ref="K12:K25">IF(OR(G12=0,I12="",J12="")=FALSE,IF(I12="DA",(20*G12),(4*G12)),"")</f>
        <v>12</v>
      </c>
    </row>
    <row r="13" spans="1:11" ht="110.25">
      <c r="A13" s="57">
        <v>3</v>
      </c>
      <c r="B13" s="30" t="s">
        <v>485</v>
      </c>
      <c r="C13" s="31" t="s">
        <v>486</v>
      </c>
      <c r="D13" s="149" t="s">
        <v>487</v>
      </c>
      <c r="E13" s="156" t="s">
        <v>488</v>
      </c>
      <c r="F13" s="171">
        <v>12000</v>
      </c>
      <c r="G13" s="31">
        <v>2</v>
      </c>
      <c r="H13" s="171" t="s">
        <v>489</v>
      </c>
      <c r="I13" s="58" t="s">
        <v>258</v>
      </c>
      <c r="J13" s="83" t="str">
        <f t="shared" si="0"/>
        <v>DA</v>
      </c>
      <c r="K13" s="61">
        <f t="shared" si="1"/>
        <v>8</v>
      </c>
    </row>
    <row r="14" spans="1:11" ht="110.25">
      <c r="A14" s="57">
        <v>4</v>
      </c>
      <c r="B14" s="30" t="s">
        <v>490</v>
      </c>
      <c r="C14" s="31" t="s">
        <v>486</v>
      </c>
      <c r="D14" s="172" t="s">
        <v>491</v>
      </c>
      <c r="E14" s="173" t="s">
        <v>492</v>
      </c>
      <c r="F14" s="174">
        <v>14000</v>
      </c>
      <c r="G14" s="31">
        <v>2</v>
      </c>
      <c r="H14" s="171" t="s">
        <v>489</v>
      </c>
      <c r="I14" s="58" t="s">
        <v>258</v>
      </c>
      <c r="J14" s="83" t="str">
        <f t="shared" si="0"/>
        <v>DA</v>
      </c>
      <c r="K14" s="61">
        <f t="shared" si="1"/>
        <v>8</v>
      </c>
    </row>
    <row r="15" spans="1:11" ht="89.25">
      <c r="A15" s="57">
        <v>5</v>
      </c>
      <c r="B15" s="30" t="s">
        <v>501</v>
      </c>
      <c r="C15" s="31" t="s">
        <v>486</v>
      </c>
      <c r="D15" s="30" t="s">
        <v>502</v>
      </c>
      <c r="E15" s="31" t="s">
        <v>503</v>
      </c>
      <c r="F15" s="170">
        <v>14000</v>
      </c>
      <c r="G15" s="31">
        <v>2</v>
      </c>
      <c r="H15" s="31" t="s">
        <v>504</v>
      </c>
      <c r="I15" s="58" t="s">
        <v>257</v>
      </c>
      <c r="J15" s="83" t="str">
        <f t="shared" si="0"/>
        <v>NU</v>
      </c>
      <c r="K15" s="61">
        <f t="shared" si="1"/>
        <v>40</v>
      </c>
    </row>
    <row r="16" spans="1:11" ht="63.75">
      <c r="A16" s="57">
        <v>6</v>
      </c>
      <c r="B16" s="30" t="s">
        <v>266</v>
      </c>
      <c r="C16" s="31" t="s">
        <v>486</v>
      </c>
      <c r="D16" s="30" t="s">
        <v>493</v>
      </c>
      <c r="E16" s="31" t="s">
        <v>494</v>
      </c>
      <c r="F16" s="170">
        <v>2400</v>
      </c>
      <c r="G16" s="31">
        <v>1</v>
      </c>
      <c r="H16" s="31" t="s">
        <v>495</v>
      </c>
      <c r="I16" s="58" t="s">
        <v>258</v>
      </c>
      <c r="J16" s="83" t="str">
        <f t="shared" si="0"/>
        <v>DA</v>
      </c>
      <c r="K16" s="61">
        <f t="shared" si="1"/>
        <v>4</v>
      </c>
    </row>
    <row r="17" spans="1:11" ht="12.75">
      <c r="A17" s="57">
        <v>7</v>
      </c>
      <c r="B17" s="68"/>
      <c r="C17" s="76"/>
      <c r="D17" s="68"/>
      <c r="E17" s="58"/>
      <c r="F17" s="58"/>
      <c r="G17" s="58"/>
      <c r="H17" s="58"/>
      <c r="I17" s="58"/>
      <c r="J17" s="83">
        <f t="shared" si="0"/>
      </c>
      <c r="K17" s="61">
        <f t="shared" si="1"/>
      </c>
    </row>
    <row r="18" spans="1:11" ht="12.75">
      <c r="A18" s="57">
        <v>8</v>
      </c>
      <c r="B18" s="68"/>
      <c r="C18" s="76"/>
      <c r="D18" s="68"/>
      <c r="E18" s="58"/>
      <c r="F18" s="58"/>
      <c r="G18" s="58"/>
      <c r="H18" s="58"/>
      <c r="I18" s="58"/>
      <c r="J18" s="83">
        <f t="shared" si="0"/>
      </c>
      <c r="K18" s="61">
        <f t="shared" si="1"/>
      </c>
    </row>
    <row r="19" spans="1:11" ht="12.75">
      <c r="A19" s="57">
        <v>9</v>
      </c>
      <c r="B19" s="68"/>
      <c r="C19" s="76"/>
      <c r="D19" s="68"/>
      <c r="E19" s="58"/>
      <c r="F19" s="58"/>
      <c r="G19" s="58"/>
      <c r="H19" s="58"/>
      <c r="I19" s="58"/>
      <c r="J19" s="83">
        <f t="shared" si="0"/>
      </c>
      <c r="K19" s="61">
        <f t="shared" si="1"/>
      </c>
    </row>
    <row r="20" spans="1:11" ht="12.75">
      <c r="A20" s="57">
        <v>10</v>
      </c>
      <c r="B20" s="68"/>
      <c r="C20" s="76"/>
      <c r="D20" s="68"/>
      <c r="E20" s="58"/>
      <c r="F20" s="58"/>
      <c r="G20" s="58"/>
      <c r="H20" s="58"/>
      <c r="I20" s="58"/>
      <c r="J20" s="83">
        <f t="shared" si="0"/>
      </c>
      <c r="K20" s="61">
        <f t="shared" si="1"/>
      </c>
    </row>
    <row r="21" spans="1:11" ht="12.75">
      <c r="A21" s="57">
        <v>11</v>
      </c>
      <c r="B21" s="68"/>
      <c r="C21" s="76"/>
      <c r="D21" s="68"/>
      <c r="E21" s="58"/>
      <c r="F21" s="58"/>
      <c r="G21" s="58"/>
      <c r="H21" s="58"/>
      <c r="I21" s="58"/>
      <c r="J21" s="83">
        <f t="shared" si="0"/>
      </c>
      <c r="K21" s="61">
        <f t="shared" si="1"/>
      </c>
    </row>
    <row r="22" spans="1:11" ht="12.75">
      <c r="A22" s="57">
        <v>12</v>
      </c>
      <c r="B22" s="68"/>
      <c r="C22" s="76"/>
      <c r="D22" s="68"/>
      <c r="E22" s="58"/>
      <c r="F22" s="58"/>
      <c r="G22" s="58"/>
      <c r="H22" s="58"/>
      <c r="I22" s="58"/>
      <c r="J22" s="83">
        <f t="shared" si="0"/>
      </c>
      <c r="K22" s="61">
        <f t="shared" si="1"/>
      </c>
    </row>
    <row r="23" spans="1:11" ht="12.75">
      <c r="A23" s="57">
        <v>13</v>
      </c>
      <c r="B23" s="68"/>
      <c r="C23" s="76"/>
      <c r="D23" s="68"/>
      <c r="E23" s="58"/>
      <c r="F23" s="58"/>
      <c r="G23" s="58"/>
      <c r="H23" s="58"/>
      <c r="I23" s="58"/>
      <c r="J23" s="83">
        <f t="shared" si="0"/>
      </c>
      <c r="K23" s="61">
        <f t="shared" si="1"/>
      </c>
    </row>
    <row r="24" spans="1:11" ht="12.75">
      <c r="A24" s="57">
        <v>14</v>
      </c>
      <c r="B24" s="68"/>
      <c r="C24" s="76"/>
      <c r="D24" s="68"/>
      <c r="E24" s="58"/>
      <c r="F24" s="58"/>
      <c r="G24" s="58"/>
      <c r="H24" s="58"/>
      <c r="I24" s="58"/>
      <c r="J24" s="83">
        <f t="shared" si="0"/>
      </c>
      <c r="K24" s="61">
        <f t="shared" si="1"/>
      </c>
    </row>
    <row r="25" spans="1:11" ht="12.75">
      <c r="A25" s="57">
        <v>15</v>
      </c>
      <c r="B25" s="68"/>
      <c r="C25" s="76"/>
      <c r="D25" s="68"/>
      <c r="E25" s="58"/>
      <c r="F25" s="58"/>
      <c r="G25" s="58"/>
      <c r="H25" s="58"/>
      <c r="I25" s="58"/>
      <c r="J25" s="83">
        <f t="shared" si="0"/>
      </c>
      <c r="K25" s="61">
        <f t="shared" si="1"/>
      </c>
    </row>
    <row r="26" spans="1:11" ht="12.75">
      <c r="A26" s="70"/>
      <c r="B26" s="74"/>
      <c r="C26" s="85"/>
      <c r="D26" s="74"/>
      <c r="E26" s="70"/>
      <c r="F26" s="70"/>
      <c r="G26" s="70"/>
      <c r="H26" s="70"/>
      <c r="I26" s="70"/>
      <c r="J26" s="70"/>
      <c r="K26" s="72"/>
    </row>
    <row r="27" spans="1:11" ht="12.75">
      <c r="A27" s="70"/>
      <c r="B27" s="74"/>
      <c r="C27" s="85"/>
      <c r="D27" s="74"/>
      <c r="E27" s="70"/>
      <c r="F27" s="70"/>
      <c r="G27" s="70"/>
      <c r="H27" s="70"/>
      <c r="I27" s="70"/>
      <c r="J27" s="70"/>
      <c r="K27" s="72"/>
    </row>
    <row r="28" spans="1:11" ht="12.75">
      <c r="A28" s="70"/>
      <c r="B28" s="74"/>
      <c r="C28" s="85"/>
      <c r="D28" s="74"/>
      <c r="E28" s="70"/>
      <c r="F28" s="70"/>
      <c r="G28" s="70"/>
      <c r="H28" s="70"/>
      <c r="I28" s="70"/>
      <c r="J28" s="70"/>
      <c r="K28" s="72"/>
    </row>
    <row r="29" spans="1:11" ht="12.75">
      <c r="A29" s="70"/>
      <c r="B29" s="74"/>
      <c r="C29" s="85"/>
      <c r="D29" s="74"/>
      <c r="E29" s="70"/>
      <c r="F29" s="70"/>
      <c r="G29" s="70"/>
      <c r="H29" s="70"/>
      <c r="I29" s="70"/>
      <c r="J29" s="70"/>
      <c r="K29" s="72"/>
    </row>
    <row r="30" spans="1:11" ht="12.75">
      <c r="A30" s="70"/>
      <c r="B30" s="74"/>
      <c r="C30" s="85"/>
      <c r="D30" s="74"/>
      <c r="E30" s="70"/>
      <c r="F30" s="70"/>
      <c r="G30" s="70"/>
      <c r="H30" s="70"/>
      <c r="I30" s="70"/>
      <c r="J30" s="70"/>
      <c r="K30" s="72"/>
    </row>
    <row r="31" spans="1:11" ht="12.75">
      <c r="A31" s="70"/>
      <c r="B31" s="74"/>
      <c r="C31" s="85"/>
      <c r="D31" s="74"/>
      <c r="E31" s="70"/>
      <c r="F31" s="70"/>
      <c r="G31" s="70"/>
      <c r="H31" s="70"/>
      <c r="I31" s="70"/>
      <c r="J31" s="70"/>
      <c r="K31" s="72"/>
    </row>
    <row r="32" spans="1:11" ht="12.75">
      <c r="A32" s="70"/>
      <c r="B32" s="74"/>
      <c r="C32" s="85"/>
      <c r="D32" s="74"/>
      <c r="E32" s="70"/>
      <c r="F32" s="70"/>
      <c r="G32" s="70"/>
      <c r="H32" s="70"/>
      <c r="I32" s="70"/>
      <c r="J32" s="70"/>
      <c r="K32" s="72"/>
    </row>
    <row r="33" spans="1:11" ht="12.75">
      <c r="A33" s="70"/>
      <c r="B33" s="74"/>
      <c r="C33" s="85"/>
      <c r="D33" s="74"/>
      <c r="E33" s="70"/>
      <c r="F33" s="70"/>
      <c r="G33" s="70"/>
      <c r="H33" s="70"/>
      <c r="I33" s="70"/>
      <c r="J33" s="70"/>
      <c r="K33" s="72"/>
    </row>
    <row r="34" spans="1:11" ht="12.75">
      <c r="A34" s="70"/>
      <c r="B34" s="74"/>
      <c r="C34" s="85"/>
      <c r="D34" s="74"/>
      <c r="E34" s="70"/>
      <c r="F34" s="70"/>
      <c r="G34" s="70"/>
      <c r="H34" s="70"/>
      <c r="I34" s="70"/>
      <c r="J34" s="70"/>
      <c r="K34" s="72"/>
    </row>
    <row r="35" spans="1:11" ht="12.75">
      <c r="A35" s="70"/>
      <c r="B35" s="74"/>
      <c r="C35" s="85"/>
      <c r="D35" s="74"/>
      <c r="E35" s="70"/>
      <c r="F35" s="70"/>
      <c r="G35" s="70"/>
      <c r="H35" s="70"/>
      <c r="I35" s="70"/>
      <c r="J35" s="70"/>
      <c r="K35" s="72"/>
    </row>
    <row r="36" spans="1:11" ht="12.75">
      <c r="A36" s="70"/>
      <c r="B36" s="74"/>
      <c r="C36" s="85"/>
      <c r="D36" s="74"/>
      <c r="E36" s="70"/>
      <c r="F36" s="70"/>
      <c r="G36" s="70"/>
      <c r="H36" s="70"/>
      <c r="I36" s="70"/>
      <c r="J36" s="70"/>
      <c r="K36" s="72"/>
    </row>
    <row r="37" spans="1:11" ht="12.75">
      <c r="A37" s="70"/>
      <c r="B37" s="71"/>
      <c r="C37" s="70"/>
      <c r="D37" s="71"/>
      <c r="E37" s="70"/>
      <c r="F37" s="70"/>
      <c r="G37" s="70"/>
      <c r="H37" s="70"/>
      <c r="I37" s="70"/>
      <c r="J37" s="70"/>
      <c r="K37" s="72"/>
    </row>
    <row r="38" spans="1:11" ht="12.75">
      <c r="A38" s="70"/>
      <c r="B38" s="71"/>
      <c r="C38" s="70"/>
      <c r="D38" s="71"/>
      <c r="E38" s="70"/>
      <c r="F38" s="70"/>
      <c r="G38" s="70"/>
      <c r="H38" s="70"/>
      <c r="I38" s="70"/>
      <c r="J38" s="70"/>
      <c r="K38" s="72"/>
    </row>
    <row r="39" spans="1:11" ht="12.75">
      <c r="A39" s="70"/>
      <c r="B39" s="71"/>
      <c r="C39" s="70"/>
      <c r="D39" s="71"/>
      <c r="E39" s="70"/>
      <c r="F39" s="70"/>
      <c r="G39" s="70"/>
      <c r="H39" s="70"/>
      <c r="I39" s="70"/>
      <c r="J39" s="70"/>
      <c r="K39" s="72"/>
    </row>
    <row r="40" spans="1:11" ht="12.75">
      <c r="A40" s="70"/>
      <c r="B40" s="71"/>
      <c r="C40" s="70"/>
      <c r="D40" s="71"/>
      <c r="E40" s="70"/>
      <c r="F40" s="70"/>
      <c r="G40" s="70"/>
      <c r="H40" s="70"/>
      <c r="I40" s="70"/>
      <c r="J40" s="70"/>
      <c r="K40" s="72"/>
    </row>
    <row r="41" spans="1:11" ht="12.75">
      <c r="A41" s="70"/>
      <c r="B41" s="71"/>
      <c r="C41" s="70"/>
      <c r="D41" s="71"/>
      <c r="E41" s="70"/>
      <c r="F41" s="70"/>
      <c r="G41" s="70"/>
      <c r="H41" s="70"/>
      <c r="I41" s="70"/>
      <c r="J41" s="70"/>
      <c r="K41" s="72"/>
    </row>
    <row r="42" spans="1:11" ht="12.75">
      <c r="A42" s="70"/>
      <c r="B42" s="71"/>
      <c r="C42" s="70"/>
      <c r="D42" s="71"/>
      <c r="E42" s="70"/>
      <c r="F42" s="70"/>
      <c r="G42" s="70"/>
      <c r="H42" s="70"/>
      <c r="I42" s="70"/>
      <c r="J42" s="70"/>
      <c r="K42" s="72"/>
    </row>
    <row r="43" spans="1:11" ht="12.75">
      <c r="A43" s="70"/>
      <c r="B43" s="71"/>
      <c r="C43" s="70"/>
      <c r="D43" s="71"/>
      <c r="E43" s="70"/>
      <c r="F43" s="70"/>
      <c r="G43" s="70"/>
      <c r="H43" s="70"/>
      <c r="I43" s="70"/>
      <c r="J43" s="70"/>
      <c r="K43" s="72"/>
    </row>
    <row r="44" spans="1:11" ht="12.75">
      <c r="A44" s="70"/>
      <c r="B44" s="71"/>
      <c r="C44" s="70"/>
      <c r="D44" s="71"/>
      <c r="E44" s="70"/>
      <c r="F44" s="70"/>
      <c r="G44" s="70"/>
      <c r="H44" s="70"/>
      <c r="I44" s="70"/>
      <c r="J44" s="70"/>
      <c r="K44" s="72"/>
    </row>
    <row r="45" spans="1:11" ht="12.75">
      <c r="A45" s="70"/>
      <c r="B45" s="71"/>
      <c r="C45" s="70"/>
      <c r="D45" s="71"/>
      <c r="E45" s="70"/>
      <c r="F45" s="70"/>
      <c r="G45" s="70"/>
      <c r="H45" s="70"/>
      <c r="I45" s="70"/>
      <c r="J45" s="70"/>
      <c r="K45" s="72"/>
    </row>
    <row r="46" spans="1:11" ht="12.75">
      <c r="A46" s="70"/>
      <c r="B46" s="71"/>
      <c r="C46" s="70"/>
      <c r="D46" s="71"/>
      <c r="E46" s="70"/>
      <c r="F46" s="70"/>
      <c r="G46" s="70"/>
      <c r="H46" s="70"/>
      <c r="I46" s="70"/>
      <c r="J46" s="70"/>
      <c r="K46" s="72"/>
    </row>
    <row r="47" spans="1:11" ht="12.75">
      <c r="A47" s="70"/>
      <c r="B47" s="71"/>
      <c r="C47" s="70"/>
      <c r="D47" s="71"/>
      <c r="E47" s="70"/>
      <c r="F47" s="70"/>
      <c r="G47" s="70"/>
      <c r="H47" s="70"/>
      <c r="I47" s="70"/>
      <c r="J47" s="70"/>
      <c r="K47" s="72"/>
    </row>
    <row r="48" spans="1:11" ht="12.75">
      <c r="A48" s="70"/>
      <c r="B48" s="71"/>
      <c r="C48" s="70"/>
      <c r="D48" s="71"/>
      <c r="E48" s="70"/>
      <c r="F48" s="70"/>
      <c r="G48" s="70"/>
      <c r="H48" s="70"/>
      <c r="I48" s="70"/>
      <c r="J48" s="70"/>
      <c r="K48" s="72"/>
    </row>
    <row r="49" spans="1:11" ht="12.75">
      <c r="A49" s="70"/>
      <c r="B49" s="71"/>
      <c r="C49" s="70"/>
      <c r="D49" s="71"/>
      <c r="E49" s="70"/>
      <c r="F49" s="70"/>
      <c r="G49" s="70"/>
      <c r="H49" s="70"/>
      <c r="I49" s="70"/>
      <c r="J49" s="70"/>
      <c r="K49" s="72"/>
    </row>
    <row r="50" spans="1:11" ht="12.75">
      <c r="A50" s="70"/>
      <c r="B50" s="71"/>
      <c r="C50" s="70"/>
      <c r="D50" s="71"/>
      <c r="E50" s="70"/>
      <c r="F50" s="70"/>
      <c r="G50" s="70"/>
      <c r="H50" s="70"/>
      <c r="I50" s="70"/>
      <c r="J50" s="70"/>
      <c r="K50" s="72"/>
    </row>
    <row r="51" spans="1:11" ht="12.75">
      <c r="A51" s="70"/>
      <c r="B51" s="71"/>
      <c r="C51" s="70"/>
      <c r="D51" s="71"/>
      <c r="E51" s="70"/>
      <c r="F51" s="70"/>
      <c r="G51" s="70"/>
      <c r="H51" s="70"/>
      <c r="I51" s="70"/>
      <c r="J51" s="70"/>
      <c r="K51" s="72"/>
    </row>
    <row r="52" spans="1:11" ht="12.75">
      <c r="A52" s="70"/>
      <c r="B52" s="71"/>
      <c r="C52" s="70"/>
      <c r="D52" s="71"/>
      <c r="E52" s="70"/>
      <c r="F52" s="70"/>
      <c r="G52" s="70"/>
      <c r="H52" s="70"/>
      <c r="I52" s="70"/>
      <c r="J52" s="70"/>
      <c r="K52" s="72"/>
    </row>
    <row r="53" spans="1:11" ht="12.75">
      <c r="A53" s="70"/>
      <c r="B53" s="71"/>
      <c r="C53" s="70"/>
      <c r="D53" s="71"/>
      <c r="E53" s="70"/>
      <c r="F53" s="70"/>
      <c r="G53" s="70"/>
      <c r="H53" s="70"/>
      <c r="I53" s="70"/>
      <c r="J53" s="70"/>
      <c r="K53" s="72"/>
    </row>
    <row r="54" spans="1:11" ht="12.75">
      <c r="A54" s="70"/>
      <c r="B54" s="71"/>
      <c r="C54" s="70"/>
      <c r="D54" s="71"/>
      <c r="E54" s="70"/>
      <c r="F54" s="70"/>
      <c r="G54" s="70"/>
      <c r="H54" s="70"/>
      <c r="I54" s="70"/>
      <c r="J54" s="70"/>
      <c r="K54" s="72"/>
    </row>
    <row r="55" spans="1:11" ht="12.75">
      <c r="A55" s="70"/>
      <c r="B55" s="71"/>
      <c r="C55" s="70"/>
      <c r="D55" s="71"/>
      <c r="E55" s="70"/>
      <c r="F55" s="70"/>
      <c r="G55" s="70"/>
      <c r="H55" s="70"/>
      <c r="I55" s="70"/>
      <c r="J55" s="70"/>
      <c r="K55" s="72"/>
    </row>
    <row r="56" spans="1:11" ht="12.75">
      <c r="A56" s="70"/>
      <c r="B56" s="71"/>
      <c r="C56" s="70"/>
      <c r="D56" s="71"/>
      <c r="E56" s="70"/>
      <c r="F56" s="70"/>
      <c r="G56" s="70"/>
      <c r="H56" s="70"/>
      <c r="I56" s="70"/>
      <c r="J56" s="70"/>
      <c r="K56" s="72"/>
    </row>
    <row r="57" spans="1:11" ht="12.75">
      <c r="A57" s="70"/>
      <c r="B57" s="71"/>
      <c r="C57" s="70"/>
      <c r="D57" s="71"/>
      <c r="E57" s="70"/>
      <c r="F57" s="70"/>
      <c r="G57" s="70"/>
      <c r="H57" s="70"/>
      <c r="I57" s="70"/>
      <c r="J57" s="70"/>
      <c r="K57" s="72"/>
    </row>
    <row r="58" spans="1:11" ht="12.75">
      <c r="A58" s="70"/>
      <c r="B58" s="71"/>
      <c r="C58" s="70"/>
      <c r="D58" s="71"/>
      <c r="E58" s="70"/>
      <c r="F58" s="70"/>
      <c r="G58" s="70"/>
      <c r="H58" s="70"/>
      <c r="I58" s="70"/>
      <c r="J58" s="70"/>
      <c r="K58" s="72"/>
    </row>
    <row r="59" spans="1:11" ht="12.75">
      <c r="A59" s="70"/>
      <c r="B59" s="71"/>
      <c r="C59" s="70"/>
      <c r="D59" s="71"/>
      <c r="E59" s="70"/>
      <c r="F59" s="70"/>
      <c r="G59" s="70"/>
      <c r="H59" s="70"/>
      <c r="I59" s="70"/>
      <c r="J59" s="70"/>
      <c r="K59" s="72"/>
    </row>
    <row r="60" spans="1:11" ht="12.75">
      <c r="A60" s="70"/>
      <c r="B60" s="71"/>
      <c r="C60" s="70"/>
      <c r="D60" s="71"/>
      <c r="E60" s="70"/>
      <c r="F60" s="70"/>
      <c r="G60" s="70"/>
      <c r="H60" s="70"/>
      <c r="I60" s="70"/>
      <c r="J60" s="70"/>
      <c r="K60" s="72"/>
    </row>
    <row r="61" spans="1:11" ht="12.75">
      <c r="A61" s="70"/>
      <c r="B61" s="71"/>
      <c r="C61" s="70"/>
      <c r="D61" s="71"/>
      <c r="E61" s="70"/>
      <c r="F61" s="70"/>
      <c r="G61" s="70"/>
      <c r="H61" s="70"/>
      <c r="I61" s="70"/>
      <c r="J61" s="70"/>
      <c r="K61" s="72"/>
    </row>
    <row r="62" spans="1:11" ht="12.75">
      <c r="A62" s="70"/>
      <c r="B62" s="71"/>
      <c r="C62" s="70"/>
      <c r="D62" s="71"/>
      <c r="E62" s="70"/>
      <c r="F62" s="70"/>
      <c r="G62" s="70"/>
      <c r="H62" s="70"/>
      <c r="I62" s="70"/>
      <c r="J62" s="70"/>
      <c r="K62" s="72"/>
    </row>
    <row r="63" spans="1:11" ht="12.75">
      <c r="A63" s="70"/>
      <c r="B63" s="71"/>
      <c r="C63" s="70"/>
      <c r="D63" s="71"/>
      <c r="E63" s="70"/>
      <c r="F63" s="70"/>
      <c r="G63" s="70"/>
      <c r="H63" s="70"/>
      <c r="I63" s="70"/>
      <c r="J63" s="70"/>
      <c r="K63" s="72"/>
    </row>
    <row r="64" spans="1:11" ht="12.75">
      <c r="A64" s="70"/>
      <c r="B64" s="71"/>
      <c r="C64" s="70"/>
      <c r="D64" s="71"/>
      <c r="E64" s="70"/>
      <c r="F64" s="70"/>
      <c r="G64" s="70"/>
      <c r="H64" s="70"/>
      <c r="I64" s="70"/>
      <c r="J64" s="70"/>
      <c r="K64" s="72"/>
    </row>
    <row r="65" spans="1:11" ht="12.75">
      <c r="A65" s="70"/>
      <c r="B65" s="71"/>
      <c r="C65" s="70"/>
      <c r="D65" s="71"/>
      <c r="E65" s="70"/>
      <c r="F65" s="70"/>
      <c r="G65" s="70"/>
      <c r="H65" s="70"/>
      <c r="I65" s="70"/>
      <c r="J65" s="70"/>
      <c r="K65" s="72"/>
    </row>
    <row r="66" spans="1:11" ht="12.75">
      <c r="A66" s="70"/>
      <c r="B66" s="71"/>
      <c r="C66" s="70"/>
      <c r="D66" s="71"/>
      <c r="E66" s="70"/>
      <c r="F66" s="70"/>
      <c r="G66" s="70"/>
      <c r="H66" s="70"/>
      <c r="I66" s="70"/>
      <c r="J66" s="70"/>
      <c r="K66" s="72"/>
    </row>
    <row r="67" spans="1:11" ht="12.75">
      <c r="A67" s="70"/>
      <c r="B67" s="71"/>
      <c r="C67" s="70"/>
      <c r="D67" s="71"/>
      <c r="E67" s="70"/>
      <c r="F67" s="70"/>
      <c r="G67" s="70"/>
      <c r="H67" s="70"/>
      <c r="I67" s="70"/>
      <c r="J67" s="70"/>
      <c r="K67" s="72"/>
    </row>
    <row r="68" spans="1:11" ht="12.75">
      <c r="A68" s="70"/>
      <c r="B68" s="71"/>
      <c r="C68" s="70"/>
      <c r="D68" s="71"/>
      <c r="E68" s="70"/>
      <c r="F68" s="70"/>
      <c r="G68" s="70"/>
      <c r="H68" s="70"/>
      <c r="I68" s="70"/>
      <c r="J68" s="70"/>
      <c r="K68" s="72"/>
    </row>
    <row r="69" spans="1:11" ht="12.75">
      <c r="A69" s="70"/>
      <c r="B69" s="71"/>
      <c r="C69" s="70"/>
      <c r="D69" s="71"/>
      <c r="E69" s="70"/>
      <c r="F69" s="70"/>
      <c r="G69" s="70"/>
      <c r="H69" s="70"/>
      <c r="I69" s="70"/>
      <c r="J69" s="70"/>
      <c r="K69" s="72"/>
    </row>
    <row r="70" spans="1:11" ht="12.75">
      <c r="A70" s="70"/>
      <c r="B70" s="71"/>
      <c r="C70" s="70"/>
      <c r="D70" s="71"/>
      <c r="E70" s="70"/>
      <c r="F70" s="70"/>
      <c r="G70" s="70"/>
      <c r="H70" s="70"/>
      <c r="I70" s="70"/>
      <c r="J70" s="70"/>
      <c r="K70" s="72"/>
    </row>
    <row r="71" spans="1:11" ht="12.75">
      <c r="A71" s="70"/>
      <c r="B71" s="71"/>
      <c r="C71" s="70"/>
      <c r="D71" s="71"/>
      <c r="E71" s="70"/>
      <c r="F71" s="70"/>
      <c r="G71" s="70"/>
      <c r="H71" s="70"/>
      <c r="I71" s="70"/>
      <c r="J71" s="70"/>
      <c r="K71" s="72"/>
    </row>
    <row r="72" spans="1:11" ht="12.75">
      <c r="A72" s="70"/>
      <c r="B72" s="71"/>
      <c r="C72" s="70"/>
      <c r="D72" s="71"/>
      <c r="E72" s="70"/>
      <c r="F72" s="70"/>
      <c r="G72" s="70"/>
      <c r="H72" s="70"/>
      <c r="I72" s="70"/>
      <c r="J72" s="70"/>
      <c r="K72" s="72"/>
    </row>
    <row r="73" spans="1:11" ht="12.75">
      <c r="A73" s="70"/>
      <c r="B73" s="71"/>
      <c r="C73" s="70"/>
      <c r="D73" s="71"/>
      <c r="E73" s="70"/>
      <c r="F73" s="70"/>
      <c r="G73" s="70"/>
      <c r="H73" s="70"/>
      <c r="I73" s="70"/>
      <c r="J73" s="70"/>
      <c r="K73" s="72"/>
    </row>
    <row r="74" spans="1:11" ht="12.75">
      <c r="A74" s="70"/>
      <c r="B74" s="71"/>
      <c r="C74" s="70"/>
      <c r="D74" s="71"/>
      <c r="E74" s="70"/>
      <c r="F74" s="70"/>
      <c r="G74" s="70"/>
      <c r="H74" s="70"/>
      <c r="I74" s="70"/>
      <c r="J74" s="70"/>
      <c r="K74" s="72"/>
    </row>
    <row r="75" spans="1:11" ht="12.75">
      <c r="A75" s="70"/>
      <c r="B75" s="71"/>
      <c r="C75" s="70"/>
      <c r="D75" s="71"/>
      <c r="E75" s="70"/>
      <c r="F75" s="70"/>
      <c r="G75" s="70"/>
      <c r="H75" s="70"/>
      <c r="I75" s="70"/>
      <c r="J75" s="70"/>
      <c r="K75" s="72"/>
    </row>
    <row r="76" spans="1:11" ht="12.75">
      <c r="A76" s="70"/>
      <c r="B76" s="71"/>
      <c r="C76" s="70"/>
      <c r="D76" s="71"/>
      <c r="E76" s="70"/>
      <c r="F76" s="70"/>
      <c r="G76" s="70"/>
      <c r="H76" s="70"/>
      <c r="I76" s="70"/>
      <c r="J76" s="70"/>
      <c r="K76" s="72"/>
    </row>
    <row r="77" spans="1:11" ht="12.75">
      <c r="A77" s="70"/>
      <c r="B77" s="71"/>
      <c r="C77" s="70"/>
      <c r="D77" s="71"/>
      <c r="E77" s="70"/>
      <c r="F77" s="70"/>
      <c r="G77" s="70"/>
      <c r="H77" s="70"/>
      <c r="I77" s="70"/>
      <c r="J77" s="70"/>
      <c r="K77" s="72"/>
    </row>
    <row r="78" spans="1:11" ht="12.75">
      <c r="A78" s="70"/>
      <c r="B78" s="71"/>
      <c r="C78" s="70"/>
      <c r="D78" s="71"/>
      <c r="E78" s="70"/>
      <c r="F78" s="70"/>
      <c r="G78" s="70"/>
      <c r="H78" s="70"/>
      <c r="I78" s="70"/>
      <c r="J78" s="70"/>
      <c r="K78" s="72"/>
    </row>
    <row r="79" spans="1:11" ht="12.75">
      <c r="A79" s="70"/>
      <c r="B79" s="71"/>
      <c r="C79" s="70"/>
      <c r="D79" s="71"/>
      <c r="E79" s="70"/>
      <c r="F79" s="70"/>
      <c r="G79" s="70"/>
      <c r="H79" s="70"/>
      <c r="I79" s="70"/>
      <c r="J79" s="70"/>
      <c r="K79" s="72"/>
    </row>
    <row r="80" spans="1:11" ht="12.75">
      <c r="A80" s="70"/>
      <c r="B80" s="71"/>
      <c r="C80" s="70"/>
      <c r="D80" s="71"/>
      <c r="E80" s="70"/>
      <c r="F80" s="70"/>
      <c r="G80" s="70"/>
      <c r="H80" s="70"/>
      <c r="I80" s="70"/>
      <c r="J80" s="70"/>
      <c r="K80" s="72"/>
    </row>
    <row r="81" spans="1:11" ht="12.75">
      <c r="A81" s="70"/>
      <c r="B81" s="71"/>
      <c r="C81" s="70"/>
      <c r="D81" s="71"/>
      <c r="E81" s="70"/>
      <c r="F81" s="70"/>
      <c r="G81" s="70"/>
      <c r="H81" s="70"/>
      <c r="I81" s="70"/>
      <c r="J81" s="70"/>
      <c r="K81" s="72"/>
    </row>
    <row r="82" spans="1:11" ht="12.75">
      <c r="A82" s="70"/>
      <c r="B82" s="71"/>
      <c r="C82" s="70"/>
      <c r="D82" s="71"/>
      <c r="E82" s="70"/>
      <c r="F82" s="70"/>
      <c r="G82" s="70"/>
      <c r="H82" s="70"/>
      <c r="I82" s="70"/>
      <c r="J82" s="70"/>
      <c r="K82" s="72"/>
    </row>
    <row r="83" spans="1:11" ht="12.75">
      <c r="A83" s="70"/>
      <c r="B83" s="71"/>
      <c r="C83" s="70"/>
      <c r="D83" s="71"/>
      <c r="E83" s="70"/>
      <c r="F83" s="70"/>
      <c r="G83" s="70"/>
      <c r="H83" s="70"/>
      <c r="I83" s="70"/>
      <c r="J83" s="70"/>
      <c r="K83" s="72"/>
    </row>
    <row r="84" spans="1:11" ht="12.75">
      <c r="A84" s="70"/>
      <c r="B84" s="71"/>
      <c r="C84" s="70"/>
      <c r="D84" s="71"/>
      <c r="E84" s="70"/>
      <c r="F84" s="70"/>
      <c r="G84" s="70"/>
      <c r="H84" s="70"/>
      <c r="I84" s="70"/>
      <c r="J84" s="70"/>
      <c r="K84" s="72"/>
    </row>
    <row r="85" spans="1:11" ht="12.75">
      <c r="A85" s="70"/>
      <c r="B85" s="71"/>
      <c r="C85" s="70"/>
      <c r="D85" s="71"/>
      <c r="E85" s="70"/>
      <c r="F85" s="70"/>
      <c r="G85" s="70"/>
      <c r="H85" s="70"/>
      <c r="I85" s="70"/>
      <c r="J85" s="70"/>
      <c r="K85" s="72"/>
    </row>
    <row r="86" spans="1:11" ht="12.75">
      <c r="A86" s="70"/>
      <c r="B86" s="71"/>
      <c r="C86" s="70"/>
      <c r="D86" s="71"/>
      <c r="E86" s="70"/>
      <c r="F86" s="70"/>
      <c r="G86" s="70"/>
      <c r="H86" s="70"/>
      <c r="I86" s="70"/>
      <c r="J86" s="70"/>
      <c r="K86" s="72"/>
    </row>
    <row r="87" spans="1:11" ht="12.75">
      <c r="A87" s="70"/>
      <c r="B87" s="71"/>
      <c r="C87" s="70"/>
      <c r="D87" s="71"/>
      <c r="E87" s="70"/>
      <c r="F87" s="70"/>
      <c r="G87" s="70"/>
      <c r="H87" s="70"/>
      <c r="I87" s="70"/>
      <c r="J87" s="70"/>
      <c r="K87" s="72"/>
    </row>
    <row r="88" spans="1:11" ht="12.75">
      <c r="A88" s="70"/>
      <c r="B88" s="71"/>
      <c r="C88" s="70"/>
      <c r="D88" s="71"/>
      <c r="E88" s="70"/>
      <c r="F88" s="70"/>
      <c r="G88" s="70"/>
      <c r="H88" s="70"/>
      <c r="I88" s="70"/>
      <c r="J88" s="70"/>
      <c r="K88" s="72"/>
    </row>
    <row r="89" spans="1:11" ht="12.75">
      <c r="A89" s="70"/>
      <c r="B89" s="71"/>
      <c r="C89" s="70"/>
      <c r="D89" s="71"/>
      <c r="E89" s="70"/>
      <c r="F89" s="70"/>
      <c r="G89" s="70"/>
      <c r="H89" s="70"/>
      <c r="I89" s="70"/>
      <c r="J89" s="70"/>
      <c r="K89" s="72"/>
    </row>
    <row r="90" spans="1:11" ht="12.75">
      <c r="A90" s="70"/>
      <c r="B90" s="71"/>
      <c r="C90" s="70"/>
      <c r="D90" s="71"/>
      <c r="E90" s="70"/>
      <c r="F90" s="70"/>
      <c r="G90" s="70"/>
      <c r="H90" s="70"/>
      <c r="I90" s="70"/>
      <c r="J90" s="70"/>
      <c r="K90" s="72"/>
    </row>
    <row r="91" spans="1:11" ht="12.75">
      <c r="A91" s="70"/>
      <c r="B91" s="71"/>
      <c r="C91" s="70"/>
      <c r="D91" s="71"/>
      <c r="E91" s="70"/>
      <c r="F91" s="70"/>
      <c r="G91" s="70"/>
      <c r="H91" s="70"/>
      <c r="I91" s="70"/>
      <c r="J91" s="70"/>
      <c r="K91" s="72"/>
    </row>
    <row r="92" spans="1:11" ht="12.75">
      <c r="A92" s="70"/>
      <c r="B92" s="71"/>
      <c r="C92" s="70"/>
      <c r="D92" s="71"/>
      <c r="E92" s="70"/>
      <c r="F92" s="70"/>
      <c r="G92" s="70"/>
      <c r="H92" s="70"/>
      <c r="I92" s="70"/>
      <c r="J92" s="70"/>
      <c r="K92" s="72"/>
    </row>
    <row r="93" spans="1:11" ht="12.75">
      <c r="A93" s="70"/>
      <c r="B93" s="71"/>
      <c r="C93" s="70"/>
      <c r="D93" s="71"/>
      <c r="E93" s="70"/>
      <c r="F93" s="70"/>
      <c r="G93" s="70"/>
      <c r="H93" s="70"/>
      <c r="I93" s="70"/>
      <c r="J93" s="70"/>
      <c r="K93" s="72"/>
    </row>
    <row r="94" spans="1:11" ht="12.75">
      <c r="A94" s="70"/>
      <c r="B94" s="71"/>
      <c r="C94" s="70"/>
      <c r="D94" s="71"/>
      <c r="E94" s="70"/>
      <c r="F94" s="70"/>
      <c r="G94" s="70"/>
      <c r="H94" s="70"/>
      <c r="I94" s="70"/>
      <c r="J94" s="70"/>
      <c r="K94" s="72"/>
    </row>
    <row r="95" spans="1:11" ht="12.75">
      <c r="A95" s="70"/>
      <c r="B95" s="71"/>
      <c r="C95" s="70"/>
      <c r="D95" s="71"/>
      <c r="E95" s="70"/>
      <c r="F95" s="70"/>
      <c r="G95" s="70"/>
      <c r="H95" s="70"/>
      <c r="I95" s="70"/>
      <c r="J95" s="70"/>
      <c r="K95" s="72"/>
    </row>
    <row r="96" spans="1:11" ht="12.75">
      <c r="A96" s="70"/>
      <c r="B96" s="71"/>
      <c r="C96" s="70"/>
      <c r="D96" s="71"/>
      <c r="E96" s="70"/>
      <c r="F96" s="70"/>
      <c r="G96" s="70"/>
      <c r="H96" s="70"/>
      <c r="I96" s="70"/>
      <c r="J96" s="70"/>
      <c r="K96" s="72"/>
    </row>
    <row r="97" spans="1:11" ht="12.75">
      <c r="A97" s="70"/>
      <c r="B97" s="71"/>
      <c r="C97" s="70"/>
      <c r="D97" s="71"/>
      <c r="E97" s="70"/>
      <c r="F97" s="70"/>
      <c r="G97" s="70"/>
      <c r="H97" s="70"/>
      <c r="I97" s="70"/>
      <c r="J97" s="70"/>
      <c r="K97" s="72"/>
    </row>
    <row r="98" spans="1:11" ht="12.75">
      <c r="A98" s="70"/>
      <c r="B98" s="71"/>
      <c r="C98" s="70"/>
      <c r="D98" s="71"/>
      <c r="E98" s="70"/>
      <c r="F98" s="70"/>
      <c r="G98" s="70"/>
      <c r="H98" s="70"/>
      <c r="I98" s="70"/>
      <c r="J98" s="70"/>
      <c r="K98" s="72"/>
    </row>
    <row r="99" spans="1:11" ht="12.75">
      <c r="A99" s="70"/>
      <c r="B99" s="71"/>
      <c r="C99" s="70"/>
      <c r="D99" s="71"/>
      <c r="E99" s="70"/>
      <c r="F99" s="70"/>
      <c r="G99" s="70"/>
      <c r="H99" s="70"/>
      <c r="I99" s="70"/>
      <c r="J99" s="70"/>
      <c r="K99" s="72"/>
    </row>
    <row r="100" spans="1:11" ht="12.75">
      <c r="A100" s="70"/>
      <c r="B100" s="71"/>
      <c r="C100" s="70"/>
      <c r="D100" s="71"/>
      <c r="E100" s="70"/>
      <c r="F100" s="70"/>
      <c r="G100" s="70"/>
      <c r="H100" s="70"/>
      <c r="I100" s="70"/>
      <c r="J100" s="70"/>
      <c r="K100" s="72"/>
    </row>
    <row r="101" spans="1:11" ht="12.75">
      <c r="A101" s="70"/>
      <c r="B101" s="71"/>
      <c r="C101" s="70"/>
      <c r="D101" s="71"/>
      <c r="E101" s="70"/>
      <c r="F101" s="70"/>
      <c r="G101" s="70"/>
      <c r="H101" s="70"/>
      <c r="I101" s="70"/>
      <c r="J101" s="70"/>
      <c r="K101" s="72"/>
    </row>
    <row r="102" spans="1:11" ht="12.75">
      <c r="A102" s="70"/>
      <c r="B102" s="71"/>
      <c r="C102" s="70"/>
      <c r="D102" s="71"/>
      <c r="E102" s="70"/>
      <c r="F102" s="70"/>
      <c r="G102" s="70"/>
      <c r="H102" s="70"/>
      <c r="I102" s="70"/>
      <c r="J102" s="70"/>
      <c r="K102" s="72"/>
    </row>
    <row r="103" spans="1:11" ht="12.75">
      <c r="A103" s="70"/>
      <c r="B103" s="71"/>
      <c r="C103" s="70"/>
      <c r="D103" s="71"/>
      <c r="E103" s="70"/>
      <c r="F103" s="70"/>
      <c r="G103" s="70"/>
      <c r="H103" s="70"/>
      <c r="I103" s="70"/>
      <c r="J103" s="70"/>
      <c r="K103" s="72"/>
    </row>
    <row r="104" spans="1:11" ht="12.75">
      <c r="A104" s="70"/>
      <c r="B104" s="71"/>
      <c r="C104" s="70"/>
      <c r="D104" s="71"/>
      <c r="E104" s="70"/>
      <c r="F104" s="70"/>
      <c r="G104" s="70"/>
      <c r="H104" s="70"/>
      <c r="I104" s="70"/>
      <c r="J104" s="70"/>
      <c r="K104" s="72"/>
    </row>
    <row r="105" spans="1:11" ht="12.75">
      <c r="A105" s="70"/>
      <c r="B105" s="71"/>
      <c r="C105" s="70"/>
      <c r="D105" s="71"/>
      <c r="E105" s="70"/>
      <c r="F105" s="70"/>
      <c r="G105" s="70"/>
      <c r="H105" s="70"/>
      <c r="I105" s="70"/>
      <c r="J105" s="70"/>
      <c r="K105" s="72"/>
    </row>
    <row r="106" spans="1:11" ht="12.75">
      <c r="A106" s="70"/>
      <c r="B106" s="71"/>
      <c r="C106" s="70"/>
      <c r="D106" s="71"/>
      <c r="E106" s="70"/>
      <c r="F106" s="70"/>
      <c r="G106" s="70"/>
      <c r="H106" s="70"/>
      <c r="I106" s="70"/>
      <c r="J106" s="70"/>
      <c r="K106" s="72"/>
    </row>
    <row r="107" spans="1:11" ht="12.75">
      <c r="A107" s="70"/>
      <c r="B107" s="71"/>
      <c r="C107" s="70"/>
      <c r="D107" s="71"/>
      <c r="E107" s="70"/>
      <c r="F107" s="70"/>
      <c r="G107" s="70"/>
      <c r="H107" s="70"/>
      <c r="I107" s="70"/>
      <c r="J107" s="70"/>
      <c r="K107" s="72"/>
    </row>
    <row r="108" spans="1:11" ht="12.75">
      <c r="A108" s="70"/>
      <c r="B108" s="71"/>
      <c r="C108" s="70"/>
      <c r="D108" s="71"/>
      <c r="E108" s="70"/>
      <c r="F108" s="70"/>
      <c r="G108" s="70"/>
      <c r="H108" s="70"/>
      <c r="I108" s="70"/>
      <c r="J108" s="70"/>
      <c r="K108" s="72"/>
    </row>
    <row r="109" spans="1:11" ht="12.75">
      <c r="A109" s="70"/>
      <c r="B109" s="71"/>
      <c r="C109" s="70"/>
      <c r="D109" s="71"/>
      <c r="E109" s="70"/>
      <c r="F109" s="70"/>
      <c r="G109" s="70"/>
      <c r="H109" s="70"/>
      <c r="I109" s="70"/>
      <c r="J109" s="70"/>
      <c r="K109" s="72"/>
    </row>
    <row r="110" spans="1:11" ht="12.75">
      <c r="A110" s="70"/>
      <c r="B110" s="71"/>
      <c r="C110" s="70"/>
      <c r="D110" s="71"/>
      <c r="E110" s="70"/>
      <c r="F110" s="70"/>
      <c r="G110" s="70"/>
      <c r="H110" s="70"/>
      <c r="I110" s="70"/>
      <c r="J110" s="70"/>
      <c r="K110" s="72"/>
    </row>
    <row r="111" spans="1:11" ht="12.75">
      <c r="A111" s="70"/>
      <c r="B111" s="71"/>
      <c r="C111" s="70"/>
      <c r="D111" s="71"/>
      <c r="E111" s="70"/>
      <c r="F111" s="70"/>
      <c r="G111" s="70"/>
      <c r="H111" s="70"/>
      <c r="I111" s="70"/>
      <c r="J111" s="70"/>
      <c r="K111" s="72"/>
    </row>
    <row r="112" spans="1:11" ht="12.75">
      <c r="A112" s="70"/>
      <c r="B112" s="71"/>
      <c r="C112" s="70"/>
      <c r="D112" s="71"/>
      <c r="E112" s="70"/>
      <c r="F112" s="70"/>
      <c r="G112" s="70"/>
      <c r="H112" s="70"/>
      <c r="I112" s="70"/>
      <c r="J112" s="70"/>
      <c r="K112" s="72"/>
    </row>
    <row r="113" spans="1:11" ht="12.75">
      <c r="A113" s="70"/>
      <c r="B113" s="71"/>
      <c r="C113" s="70"/>
      <c r="D113" s="71"/>
      <c r="E113" s="70"/>
      <c r="F113" s="70"/>
      <c r="G113" s="70"/>
      <c r="H113" s="70"/>
      <c r="I113" s="70"/>
      <c r="J113" s="70"/>
      <c r="K113" s="72"/>
    </row>
    <row r="114" spans="1:11" ht="12.75">
      <c r="A114" s="70"/>
      <c r="B114" s="71"/>
      <c r="C114" s="70"/>
      <c r="D114" s="71"/>
      <c r="E114" s="70"/>
      <c r="F114" s="70"/>
      <c r="G114" s="70"/>
      <c r="H114" s="70"/>
      <c r="I114" s="70"/>
      <c r="J114" s="70"/>
      <c r="K114" s="72"/>
    </row>
  </sheetData>
  <sheetProtection password="952F" sheet="1"/>
  <mergeCells count="12">
    <mergeCell ref="E8:E9"/>
    <mergeCell ref="D8:D9"/>
    <mergeCell ref="A1:C1"/>
    <mergeCell ref="B8:B9"/>
    <mergeCell ref="A8:A9"/>
    <mergeCell ref="B6:K6"/>
    <mergeCell ref="I8:J8"/>
    <mergeCell ref="K8:K9"/>
    <mergeCell ref="H8:H9"/>
    <mergeCell ref="G8:G9"/>
    <mergeCell ref="F8:F9"/>
    <mergeCell ref="C8:C9"/>
  </mergeCells>
  <dataValidations count="1">
    <dataValidation type="list" allowBlank="1" showInputMessage="1" showErrorMessage="1" sqref="I11:I25">
      <formula1>$N$9:$N$10</formula1>
    </dataValidation>
  </dataValidation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N177"/>
  <sheetViews>
    <sheetView zoomScalePageLayoutView="0" workbookViewId="0" topLeftCell="A4">
      <selection activeCell="A6" sqref="A6:K12"/>
    </sheetView>
  </sheetViews>
  <sheetFormatPr defaultColWidth="9.140625" defaultRowHeight="15"/>
  <cols>
    <col min="1" max="1" width="4.7109375" style="14" customWidth="1"/>
    <col min="2" max="2" width="28.7109375" style="13" customWidth="1"/>
    <col min="3" max="3" width="16.7109375" style="14" customWidth="1"/>
    <col min="4" max="4" width="24.7109375" style="13" customWidth="1"/>
    <col min="5" max="5" width="9.7109375" style="14" customWidth="1"/>
    <col min="6" max="6" width="8.7109375" style="14" customWidth="1"/>
    <col min="7" max="7" width="4.7109375" style="14" customWidth="1"/>
    <col min="8" max="8" width="16.7109375" style="14" customWidth="1"/>
    <col min="9" max="10" width="8.7109375" style="14" customWidth="1"/>
    <col min="11" max="11" width="8.7109375" style="1" customWidth="1"/>
    <col min="12" max="13" width="9.140625" style="1" customWidth="1"/>
    <col min="14" max="14" width="0" style="1" hidden="1" customWidth="1"/>
    <col min="15" max="16384" width="9.140625" style="1" customWidth="1"/>
  </cols>
  <sheetData>
    <row r="1" spans="1:10" ht="12.75">
      <c r="A1" s="185" t="str">
        <f>'Date initiale'!B13</f>
        <v>Inginerie energetică</v>
      </c>
      <c r="B1" s="185"/>
      <c r="C1" s="185"/>
      <c r="D1" s="23"/>
      <c r="E1" s="1"/>
      <c r="F1" s="1"/>
      <c r="G1" s="1"/>
      <c r="H1" s="1"/>
      <c r="I1" s="1"/>
      <c r="J1" s="1"/>
    </row>
    <row r="2" spans="1:10" ht="12.75">
      <c r="A2" s="1" t="str">
        <f>'Date initiale'!B15</f>
        <v>Facultatea de Electrotehnică şi Electronergetică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'Date initiale'!B16</f>
        <v>Departamentul de Electroenegetică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2.75">
      <c r="A6" s="1"/>
      <c r="B6" s="188" t="s">
        <v>166</v>
      </c>
      <c r="C6" s="188"/>
      <c r="D6" s="188"/>
      <c r="E6" s="188"/>
      <c r="F6" s="188"/>
      <c r="G6" s="188"/>
      <c r="H6" s="188"/>
      <c r="I6" s="188"/>
      <c r="J6" s="188"/>
      <c r="K6" s="188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s="4" customFormat="1" ht="27.75" customHeight="1">
      <c r="A8" s="191" t="s">
        <v>144</v>
      </c>
      <c r="B8" s="191" t="s">
        <v>65</v>
      </c>
      <c r="C8" s="191" t="s">
        <v>85</v>
      </c>
      <c r="D8" s="191" t="s">
        <v>32</v>
      </c>
      <c r="E8" s="191" t="s">
        <v>33</v>
      </c>
      <c r="F8" s="191" t="s">
        <v>167</v>
      </c>
      <c r="G8" s="191" t="s">
        <v>169</v>
      </c>
      <c r="H8" s="191" t="s">
        <v>66</v>
      </c>
      <c r="I8" s="195" t="s">
        <v>170</v>
      </c>
      <c r="J8" s="198"/>
      <c r="K8" s="191" t="s">
        <v>148</v>
      </c>
    </row>
    <row r="9" spans="1:11" ht="27.75" customHeight="1">
      <c r="A9" s="197"/>
      <c r="B9" s="197"/>
      <c r="C9" s="197"/>
      <c r="D9" s="197"/>
      <c r="E9" s="197"/>
      <c r="F9" s="197"/>
      <c r="G9" s="197"/>
      <c r="H9" s="197"/>
      <c r="I9" s="2" t="s">
        <v>168</v>
      </c>
      <c r="J9" s="2" t="s">
        <v>81</v>
      </c>
      <c r="K9" s="197"/>
    </row>
    <row r="10" spans="1:14" ht="12.75">
      <c r="A10" s="8"/>
      <c r="B10" s="6"/>
      <c r="C10" s="6"/>
      <c r="D10" s="6"/>
      <c r="E10" s="6"/>
      <c r="F10" s="6"/>
      <c r="G10" s="6"/>
      <c r="H10" s="6"/>
      <c r="I10" s="2"/>
      <c r="J10" s="2"/>
      <c r="K10" s="37">
        <f>SUM(K11:K35)</f>
        <v>34</v>
      </c>
      <c r="N10" s="1" t="s">
        <v>257</v>
      </c>
    </row>
    <row r="11" spans="1:14" ht="141.75">
      <c r="A11" s="57">
        <v>1</v>
      </c>
      <c r="B11" s="172" t="s">
        <v>505</v>
      </c>
      <c r="C11" s="154" t="s">
        <v>506</v>
      </c>
      <c r="D11" s="172" t="s">
        <v>507</v>
      </c>
      <c r="E11" s="154" t="s">
        <v>508</v>
      </c>
      <c r="F11" s="174">
        <v>28400</v>
      </c>
      <c r="G11" s="31">
        <v>3</v>
      </c>
      <c r="H11" s="31" t="s">
        <v>509</v>
      </c>
      <c r="I11" s="58" t="s">
        <v>257</v>
      </c>
      <c r="J11" s="83" t="str">
        <f>IF($I11="DA",IF($I11="","","NU"),IF($I11="","","DA"))</f>
        <v>NU</v>
      </c>
      <c r="K11" s="61">
        <f>IF(OR(G11=0,I11="",J11="")=FALSE,IF(I11="DA",(10*G11),(2*G11)),"")</f>
        <v>30</v>
      </c>
      <c r="N11" s="1" t="s">
        <v>258</v>
      </c>
    </row>
    <row r="12" spans="1:11" ht="47.25">
      <c r="A12" s="57">
        <v>2</v>
      </c>
      <c r="B12" s="172" t="s">
        <v>510</v>
      </c>
      <c r="C12" s="154" t="s">
        <v>511</v>
      </c>
      <c r="D12" s="172" t="s">
        <v>512</v>
      </c>
      <c r="E12" s="154" t="s">
        <v>513</v>
      </c>
      <c r="F12" s="174">
        <v>30000</v>
      </c>
      <c r="G12" s="31">
        <v>2</v>
      </c>
      <c r="H12" s="31" t="s">
        <v>514</v>
      </c>
      <c r="I12" s="58" t="s">
        <v>258</v>
      </c>
      <c r="J12" s="83" t="str">
        <f aca="true" t="shared" si="0" ref="J12:J40">IF($I12="DA",IF($I12="","","NU"),IF($I12="","","DA"))</f>
        <v>DA</v>
      </c>
      <c r="K12" s="61">
        <f aca="true" t="shared" si="1" ref="K12:K35">IF(OR(G12=0,I12="",J12="")=FALSE,IF(I12="DA",(10*G12),(2*G12)),"")</f>
        <v>4</v>
      </c>
    </row>
    <row r="13" spans="1:11" ht="15.75">
      <c r="A13" s="57">
        <v>3</v>
      </c>
      <c r="B13" s="172"/>
      <c r="C13" s="154"/>
      <c r="D13" s="172"/>
      <c r="E13" s="154"/>
      <c r="F13" s="174"/>
      <c r="G13" s="31"/>
      <c r="H13" s="31"/>
      <c r="I13" s="58" t="s">
        <v>258</v>
      </c>
      <c r="J13" s="83" t="str">
        <f t="shared" si="0"/>
        <v>DA</v>
      </c>
      <c r="K13" s="61">
        <f t="shared" si="1"/>
      </c>
    </row>
    <row r="14" spans="1:11" ht="15.75">
      <c r="A14" s="57">
        <v>4</v>
      </c>
      <c r="B14" s="172"/>
      <c r="C14" s="154"/>
      <c r="D14" s="172"/>
      <c r="E14" s="154"/>
      <c r="F14" s="174"/>
      <c r="G14" s="31"/>
      <c r="H14" s="31"/>
      <c r="I14" s="58" t="s">
        <v>258</v>
      </c>
      <c r="J14" s="83" t="str">
        <f t="shared" si="0"/>
        <v>DA</v>
      </c>
      <c r="K14" s="61">
        <f t="shared" si="1"/>
      </c>
    </row>
    <row r="15" spans="1:11" ht="12.75">
      <c r="A15" s="57">
        <v>5</v>
      </c>
      <c r="B15" s="68"/>
      <c r="C15" s="76"/>
      <c r="D15" s="68"/>
      <c r="E15" s="58"/>
      <c r="F15" s="58"/>
      <c r="G15" s="58"/>
      <c r="H15" s="58"/>
      <c r="I15" s="58"/>
      <c r="J15" s="83">
        <f t="shared" si="0"/>
      </c>
      <c r="K15" s="61">
        <f t="shared" si="1"/>
      </c>
    </row>
    <row r="16" spans="1:11" ht="12.75">
      <c r="A16" s="57">
        <v>6</v>
      </c>
      <c r="B16" s="68"/>
      <c r="C16" s="76"/>
      <c r="D16" s="68"/>
      <c r="E16" s="58"/>
      <c r="F16" s="58"/>
      <c r="G16" s="58"/>
      <c r="H16" s="58"/>
      <c r="I16" s="58"/>
      <c r="J16" s="83">
        <f t="shared" si="0"/>
      </c>
      <c r="K16" s="61">
        <f t="shared" si="1"/>
      </c>
    </row>
    <row r="17" spans="1:11" ht="12.75">
      <c r="A17" s="57">
        <v>7</v>
      </c>
      <c r="B17" s="68"/>
      <c r="C17" s="76"/>
      <c r="D17" s="68"/>
      <c r="E17" s="58"/>
      <c r="F17" s="58"/>
      <c r="G17" s="58"/>
      <c r="H17" s="58"/>
      <c r="I17" s="58"/>
      <c r="J17" s="83">
        <f t="shared" si="0"/>
      </c>
      <c r="K17" s="61">
        <f t="shared" si="1"/>
      </c>
    </row>
    <row r="18" spans="1:11" ht="12.75">
      <c r="A18" s="57">
        <v>8</v>
      </c>
      <c r="B18" s="68"/>
      <c r="C18" s="76"/>
      <c r="D18" s="68"/>
      <c r="E18" s="58"/>
      <c r="F18" s="58"/>
      <c r="G18" s="58"/>
      <c r="H18" s="58"/>
      <c r="I18" s="58"/>
      <c r="J18" s="83">
        <f t="shared" si="0"/>
      </c>
      <c r="K18" s="61">
        <f t="shared" si="1"/>
      </c>
    </row>
    <row r="19" spans="1:11" ht="12.75">
      <c r="A19" s="57">
        <v>9</v>
      </c>
      <c r="B19" s="68"/>
      <c r="C19" s="76"/>
      <c r="D19" s="68"/>
      <c r="E19" s="58"/>
      <c r="F19" s="58"/>
      <c r="G19" s="58"/>
      <c r="H19" s="58"/>
      <c r="I19" s="58"/>
      <c r="J19" s="83">
        <f t="shared" si="0"/>
      </c>
      <c r="K19" s="61">
        <f t="shared" si="1"/>
      </c>
    </row>
    <row r="20" spans="1:11" ht="12.75">
      <c r="A20" s="57">
        <v>10</v>
      </c>
      <c r="B20" s="68"/>
      <c r="C20" s="76"/>
      <c r="D20" s="68"/>
      <c r="E20" s="58"/>
      <c r="F20" s="58"/>
      <c r="G20" s="58"/>
      <c r="H20" s="58"/>
      <c r="I20" s="58"/>
      <c r="J20" s="83">
        <f t="shared" si="0"/>
      </c>
      <c r="K20" s="61">
        <f t="shared" si="1"/>
      </c>
    </row>
    <row r="21" spans="1:11" ht="12.75">
      <c r="A21" s="57">
        <v>11</v>
      </c>
      <c r="B21" s="68"/>
      <c r="C21" s="76"/>
      <c r="D21" s="68"/>
      <c r="E21" s="58"/>
      <c r="F21" s="58"/>
      <c r="G21" s="58"/>
      <c r="H21" s="58"/>
      <c r="I21" s="58"/>
      <c r="J21" s="83">
        <f t="shared" si="0"/>
      </c>
      <c r="K21" s="61">
        <f t="shared" si="1"/>
      </c>
    </row>
    <row r="22" spans="1:11" ht="12.75">
      <c r="A22" s="57">
        <v>12</v>
      </c>
      <c r="B22" s="68"/>
      <c r="C22" s="76"/>
      <c r="D22" s="68"/>
      <c r="E22" s="58"/>
      <c r="F22" s="58"/>
      <c r="G22" s="58"/>
      <c r="H22" s="58"/>
      <c r="I22" s="58"/>
      <c r="J22" s="83">
        <f t="shared" si="0"/>
      </c>
      <c r="K22" s="61">
        <f t="shared" si="1"/>
      </c>
    </row>
    <row r="23" spans="1:11" ht="12.75">
      <c r="A23" s="57">
        <v>13</v>
      </c>
      <c r="B23" s="68"/>
      <c r="C23" s="76"/>
      <c r="D23" s="68"/>
      <c r="E23" s="58"/>
      <c r="F23" s="58"/>
      <c r="G23" s="58"/>
      <c r="H23" s="58"/>
      <c r="I23" s="58"/>
      <c r="J23" s="83">
        <f t="shared" si="0"/>
      </c>
      <c r="K23" s="61">
        <f t="shared" si="1"/>
      </c>
    </row>
    <row r="24" spans="1:11" ht="12.75">
      <c r="A24" s="57">
        <v>14</v>
      </c>
      <c r="B24" s="68"/>
      <c r="C24" s="76"/>
      <c r="D24" s="68"/>
      <c r="E24" s="58"/>
      <c r="F24" s="58"/>
      <c r="G24" s="58"/>
      <c r="H24" s="58"/>
      <c r="I24" s="58"/>
      <c r="J24" s="83">
        <f t="shared" si="0"/>
      </c>
      <c r="K24" s="61">
        <f t="shared" si="1"/>
      </c>
    </row>
    <row r="25" spans="1:11" ht="12.75">
      <c r="A25" s="57">
        <v>15</v>
      </c>
      <c r="B25" s="68"/>
      <c r="C25" s="76"/>
      <c r="D25" s="68"/>
      <c r="E25" s="58"/>
      <c r="F25" s="58"/>
      <c r="G25" s="58"/>
      <c r="H25" s="58"/>
      <c r="I25" s="58"/>
      <c r="J25" s="83">
        <f t="shared" si="0"/>
      </c>
      <c r="K25" s="61">
        <f t="shared" si="1"/>
      </c>
    </row>
    <row r="26" spans="1:11" ht="12.75">
      <c r="A26" s="57">
        <v>16</v>
      </c>
      <c r="B26" s="68"/>
      <c r="C26" s="76"/>
      <c r="D26" s="68"/>
      <c r="E26" s="58"/>
      <c r="F26" s="58"/>
      <c r="G26" s="58"/>
      <c r="H26" s="58"/>
      <c r="I26" s="58"/>
      <c r="J26" s="83">
        <f t="shared" si="0"/>
      </c>
      <c r="K26" s="61">
        <f t="shared" si="1"/>
      </c>
    </row>
    <row r="27" spans="1:11" ht="12.75">
      <c r="A27" s="57">
        <v>17</v>
      </c>
      <c r="B27" s="68"/>
      <c r="C27" s="76"/>
      <c r="D27" s="95"/>
      <c r="E27" s="58"/>
      <c r="F27" s="58"/>
      <c r="G27" s="58"/>
      <c r="H27" s="58"/>
      <c r="I27" s="58"/>
      <c r="J27" s="83">
        <f t="shared" si="0"/>
      </c>
      <c r="K27" s="61">
        <f t="shared" si="1"/>
      </c>
    </row>
    <row r="28" spans="1:11" ht="12.75">
      <c r="A28" s="57">
        <v>18</v>
      </c>
      <c r="B28" s="68"/>
      <c r="C28" s="76"/>
      <c r="D28" s="95"/>
      <c r="E28" s="58"/>
      <c r="F28" s="58"/>
      <c r="G28" s="58"/>
      <c r="H28" s="58"/>
      <c r="I28" s="58"/>
      <c r="J28" s="83">
        <f t="shared" si="0"/>
      </c>
      <c r="K28" s="61">
        <f t="shared" si="1"/>
      </c>
    </row>
    <row r="29" spans="1:11" ht="12.75">
      <c r="A29" s="57">
        <v>19</v>
      </c>
      <c r="B29" s="68"/>
      <c r="C29" s="76"/>
      <c r="D29" s="68"/>
      <c r="E29" s="58"/>
      <c r="F29" s="58"/>
      <c r="G29" s="58"/>
      <c r="H29" s="58"/>
      <c r="I29" s="58"/>
      <c r="J29" s="83">
        <f t="shared" si="0"/>
      </c>
      <c r="K29" s="61">
        <f t="shared" si="1"/>
      </c>
    </row>
    <row r="30" spans="1:11" ht="12.75">
      <c r="A30" s="57">
        <v>20</v>
      </c>
      <c r="B30" s="68"/>
      <c r="C30" s="76"/>
      <c r="D30" s="68"/>
      <c r="E30" s="58"/>
      <c r="F30" s="58"/>
      <c r="G30" s="58"/>
      <c r="H30" s="58"/>
      <c r="I30" s="58"/>
      <c r="J30" s="83">
        <f t="shared" si="0"/>
      </c>
      <c r="K30" s="61">
        <f t="shared" si="1"/>
      </c>
    </row>
    <row r="31" spans="1:11" ht="12.75">
      <c r="A31" s="57">
        <v>21</v>
      </c>
      <c r="B31" s="68"/>
      <c r="C31" s="76"/>
      <c r="D31" s="68"/>
      <c r="E31" s="58"/>
      <c r="F31" s="58"/>
      <c r="G31" s="58"/>
      <c r="H31" s="58"/>
      <c r="I31" s="58"/>
      <c r="J31" s="83">
        <f t="shared" si="0"/>
      </c>
      <c r="K31" s="61">
        <f t="shared" si="1"/>
      </c>
    </row>
    <row r="32" spans="1:11" ht="12.75">
      <c r="A32" s="57">
        <v>22</v>
      </c>
      <c r="B32" s="68"/>
      <c r="C32" s="76"/>
      <c r="D32" s="68"/>
      <c r="E32" s="58"/>
      <c r="F32" s="58"/>
      <c r="G32" s="58"/>
      <c r="H32" s="58"/>
      <c r="I32" s="58"/>
      <c r="J32" s="83">
        <f t="shared" si="0"/>
      </c>
      <c r="K32" s="61">
        <f t="shared" si="1"/>
      </c>
    </row>
    <row r="33" spans="1:11" ht="12.75">
      <c r="A33" s="57">
        <v>23</v>
      </c>
      <c r="B33" s="68"/>
      <c r="C33" s="76"/>
      <c r="D33" s="68"/>
      <c r="E33" s="58"/>
      <c r="F33" s="58"/>
      <c r="G33" s="58"/>
      <c r="H33" s="58"/>
      <c r="I33" s="58"/>
      <c r="J33" s="83">
        <f t="shared" si="0"/>
      </c>
      <c r="K33" s="61">
        <f t="shared" si="1"/>
      </c>
    </row>
    <row r="34" spans="1:11" ht="12.75">
      <c r="A34" s="57">
        <v>24</v>
      </c>
      <c r="B34" s="68"/>
      <c r="C34" s="76"/>
      <c r="D34" s="68"/>
      <c r="E34" s="58"/>
      <c r="F34" s="58"/>
      <c r="G34" s="58"/>
      <c r="H34" s="58"/>
      <c r="I34" s="58"/>
      <c r="J34" s="83">
        <f t="shared" si="0"/>
      </c>
      <c r="K34" s="61">
        <f t="shared" si="1"/>
      </c>
    </row>
    <row r="35" spans="1:11" ht="12.75">
      <c r="A35" s="57">
        <v>25</v>
      </c>
      <c r="B35" s="68"/>
      <c r="C35" s="76"/>
      <c r="D35" s="68"/>
      <c r="E35" s="58"/>
      <c r="F35" s="58"/>
      <c r="G35" s="58"/>
      <c r="H35" s="58"/>
      <c r="I35" s="58"/>
      <c r="J35" s="83">
        <f t="shared" si="0"/>
      </c>
      <c r="K35" s="61">
        <f t="shared" si="1"/>
      </c>
    </row>
    <row r="36" spans="1:11" ht="12.75">
      <c r="A36" s="57">
        <v>26</v>
      </c>
      <c r="B36" s="68"/>
      <c r="C36" s="76"/>
      <c r="D36" s="68"/>
      <c r="E36" s="58"/>
      <c r="F36" s="58"/>
      <c r="G36" s="58"/>
      <c r="H36" s="58"/>
      <c r="I36" s="58"/>
      <c r="J36" s="83">
        <f t="shared" si="0"/>
      </c>
      <c r="K36" s="61">
        <f>IF(OR(G36=0,I36="",J36="")=FALSE,IF(I36="DA",(10*G36),(2*G36)),"")</f>
      </c>
    </row>
    <row r="37" spans="1:11" ht="12.75">
      <c r="A37" s="57">
        <v>27</v>
      </c>
      <c r="B37" s="68"/>
      <c r="C37" s="76"/>
      <c r="D37" s="68"/>
      <c r="E37" s="58"/>
      <c r="F37" s="58"/>
      <c r="G37" s="58"/>
      <c r="H37" s="58"/>
      <c r="I37" s="58"/>
      <c r="J37" s="83">
        <f t="shared" si="0"/>
      </c>
      <c r="K37" s="61">
        <f>IF(OR(G37=0,I37="",J37="")=FALSE,IF(I37="DA",(10*G37),(2*G37)),"")</f>
      </c>
    </row>
    <row r="38" spans="1:11" ht="12.75">
      <c r="A38" s="57">
        <v>28</v>
      </c>
      <c r="B38" s="68"/>
      <c r="C38" s="76"/>
      <c r="D38" s="68"/>
      <c r="E38" s="58"/>
      <c r="F38" s="58"/>
      <c r="G38" s="58"/>
      <c r="H38" s="58"/>
      <c r="I38" s="58"/>
      <c r="J38" s="83">
        <f t="shared" si="0"/>
      </c>
      <c r="K38" s="61">
        <f>IF(OR(G38=0,I38="",J38="")=FALSE,IF(I38="DA",(10*G38),(2*G38)),"")</f>
      </c>
    </row>
    <row r="39" spans="1:11" ht="12.75">
      <c r="A39" s="57">
        <v>29</v>
      </c>
      <c r="B39" s="68"/>
      <c r="C39" s="76"/>
      <c r="D39" s="68"/>
      <c r="E39" s="58"/>
      <c r="F39" s="58"/>
      <c r="G39" s="58"/>
      <c r="H39" s="58"/>
      <c r="I39" s="58"/>
      <c r="J39" s="83">
        <f t="shared" si="0"/>
      </c>
      <c r="K39" s="61">
        <f>IF(OR(G39=0,I39="",J39="")=FALSE,IF(I39="DA",(10*G39),(2*G39)),"")</f>
      </c>
    </row>
    <row r="40" spans="1:11" ht="12.75">
      <c r="A40" s="57">
        <v>30</v>
      </c>
      <c r="B40" s="68"/>
      <c r="C40" s="76"/>
      <c r="D40" s="68"/>
      <c r="E40" s="58"/>
      <c r="F40" s="58"/>
      <c r="G40" s="58"/>
      <c r="H40" s="58"/>
      <c r="I40" s="58"/>
      <c r="J40" s="83">
        <f t="shared" si="0"/>
      </c>
      <c r="K40" s="61">
        <f>IF(OR(G40=0,I40="",J40="")=FALSE,IF(I40="DA",(10*G40),(2*G40)),"")</f>
      </c>
    </row>
    <row r="41" spans="1:11" ht="12.75">
      <c r="A41" s="65"/>
      <c r="B41" s="64"/>
      <c r="C41" s="77"/>
      <c r="D41" s="64"/>
      <c r="E41" s="65"/>
      <c r="F41" s="65"/>
      <c r="G41" s="65"/>
      <c r="H41" s="65"/>
      <c r="I41" s="65"/>
      <c r="J41" s="65"/>
      <c r="K41" s="65"/>
    </row>
    <row r="42" spans="1:11" ht="12.75">
      <c r="A42" s="65"/>
      <c r="B42" s="64"/>
      <c r="C42" s="77"/>
      <c r="D42" s="64"/>
      <c r="E42" s="65"/>
      <c r="F42" s="65"/>
      <c r="G42" s="65"/>
      <c r="H42" s="65"/>
      <c r="I42" s="65"/>
      <c r="J42" s="65"/>
      <c r="K42" s="65"/>
    </row>
    <row r="43" spans="1:11" ht="12.75">
      <c r="A43" s="65"/>
      <c r="B43" s="64"/>
      <c r="C43" s="77"/>
      <c r="D43" s="64"/>
      <c r="E43" s="65"/>
      <c r="F43" s="65"/>
      <c r="G43" s="65"/>
      <c r="H43" s="65"/>
      <c r="I43" s="65"/>
      <c r="J43" s="65"/>
      <c r="K43" s="65"/>
    </row>
    <row r="44" spans="1:11" ht="12.75">
      <c r="A44" s="65"/>
      <c r="B44" s="64"/>
      <c r="C44" s="77"/>
      <c r="D44" s="64"/>
      <c r="E44" s="65"/>
      <c r="F44" s="65"/>
      <c r="G44" s="65"/>
      <c r="H44" s="65"/>
      <c r="I44" s="65"/>
      <c r="J44" s="65"/>
      <c r="K44" s="65"/>
    </row>
    <row r="45" spans="1:11" ht="12.75">
      <c r="A45" s="65"/>
      <c r="B45" s="64"/>
      <c r="C45" s="77"/>
      <c r="D45" s="64"/>
      <c r="E45" s="65"/>
      <c r="F45" s="65"/>
      <c r="G45" s="65"/>
      <c r="H45" s="65"/>
      <c r="I45" s="65"/>
      <c r="J45" s="65"/>
      <c r="K45" s="65"/>
    </row>
    <row r="46" spans="1:11" ht="12.75">
      <c r="A46" s="65"/>
      <c r="B46" s="64"/>
      <c r="C46" s="77"/>
      <c r="D46" s="64"/>
      <c r="E46" s="65"/>
      <c r="F46" s="65"/>
      <c r="G46" s="65"/>
      <c r="H46" s="65"/>
      <c r="I46" s="65"/>
      <c r="J46" s="65"/>
      <c r="K46" s="65"/>
    </row>
    <row r="47" spans="1:11" ht="12.75">
      <c r="A47" s="65"/>
      <c r="B47" s="64"/>
      <c r="C47" s="77"/>
      <c r="D47" s="64"/>
      <c r="E47" s="65"/>
      <c r="F47" s="65"/>
      <c r="G47" s="65"/>
      <c r="H47" s="65"/>
      <c r="I47" s="65"/>
      <c r="J47" s="65"/>
      <c r="K47" s="65"/>
    </row>
    <row r="48" spans="1:11" ht="12.75">
      <c r="A48" s="65"/>
      <c r="B48" s="64"/>
      <c r="C48" s="77"/>
      <c r="D48" s="64"/>
      <c r="E48" s="65"/>
      <c r="F48" s="65"/>
      <c r="G48" s="65"/>
      <c r="H48" s="65"/>
      <c r="I48" s="65"/>
      <c r="J48" s="65"/>
      <c r="K48" s="65"/>
    </row>
    <row r="49" spans="1:11" ht="12.75">
      <c r="A49" s="65"/>
      <c r="B49" s="64"/>
      <c r="C49" s="77"/>
      <c r="D49" s="64"/>
      <c r="E49" s="65"/>
      <c r="F49" s="65"/>
      <c r="G49" s="65"/>
      <c r="H49" s="65"/>
      <c r="I49" s="65"/>
      <c r="J49" s="65"/>
      <c r="K49" s="65"/>
    </row>
    <row r="50" spans="1:11" ht="12.75">
      <c r="A50" s="65"/>
      <c r="B50" s="66"/>
      <c r="C50" s="77"/>
      <c r="D50" s="66"/>
      <c r="E50" s="65"/>
      <c r="F50" s="65"/>
      <c r="G50" s="65"/>
      <c r="H50" s="65"/>
      <c r="I50" s="65"/>
      <c r="J50" s="65"/>
      <c r="K50" s="65"/>
    </row>
    <row r="51" spans="1:11" ht="12.75">
      <c r="A51" s="65"/>
      <c r="B51" s="66"/>
      <c r="C51" s="77"/>
      <c r="D51" s="66"/>
      <c r="E51" s="65"/>
      <c r="F51" s="65"/>
      <c r="G51" s="65"/>
      <c r="H51" s="65"/>
      <c r="I51" s="65"/>
      <c r="J51" s="65"/>
      <c r="K51" s="65"/>
    </row>
    <row r="52" spans="1:11" ht="12.75">
      <c r="A52" s="65"/>
      <c r="B52" s="66"/>
      <c r="C52" s="77"/>
      <c r="D52" s="66"/>
      <c r="E52" s="65"/>
      <c r="F52" s="65"/>
      <c r="G52" s="65"/>
      <c r="H52" s="65"/>
      <c r="I52" s="65"/>
      <c r="J52" s="65"/>
      <c r="K52" s="65"/>
    </row>
    <row r="53" spans="1:11" ht="12.75">
      <c r="A53" s="65"/>
      <c r="B53" s="66"/>
      <c r="C53" s="77"/>
      <c r="D53" s="66"/>
      <c r="E53" s="65"/>
      <c r="F53" s="65"/>
      <c r="G53" s="65"/>
      <c r="H53" s="65"/>
      <c r="I53" s="65"/>
      <c r="J53" s="65"/>
      <c r="K53" s="65"/>
    </row>
    <row r="54" spans="1:11" ht="12.75">
      <c r="A54" s="65"/>
      <c r="B54" s="66"/>
      <c r="C54" s="77"/>
      <c r="D54" s="66"/>
      <c r="E54" s="65"/>
      <c r="F54" s="65"/>
      <c r="G54" s="65"/>
      <c r="H54" s="65"/>
      <c r="I54" s="65"/>
      <c r="J54" s="65"/>
      <c r="K54" s="65"/>
    </row>
    <row r="55" spans="1:11" ht="12.75">
      <c r="A55" s="65"/>
      <c r="B55" s="66"/>
      <c r="C55" s="77"/>
      <c r="D55" s="66"/>
      <c r="E55" s="65"/>
      <c r="F55" s="65"/>
      <c r="G55" s="65"/>
      <c r="H55" s="65"/>
      <c r="I55" s="65"/>
      <c r="J55" s="65"/>
      <c r="K55" s="65"/>
    </row>
    <row r="56" spans="1:11" ht="12.75">
      <c r="A56" s="65"/>
      <c r="B56" s="66"/>
      <c r="C56" s="77"/>
      <c r="D56" s="66"/>
      <c r="E56" s="65"/>
      <c r="F56" s="65"/>
      <c r="G56" s="65"/>
      <c r="H56" s="65"/>
      <c r="I56" s="65"/>
      <c r="J56" s="65"/>
      <c r="K56" s="65"/>
    </row>
    <row r="57" spans="1:11" ht="12.75">
      <c r="A57" s="65"/>
      <c r="B57" s="66"/>
      <c r="C57" s="77"/>
      <c r="D57" s="66"/>
      <c r="E57" s="65"/>
      <c r="F57" s="65"/>
      <c r="G57" s="65"/>
      <c r="H57" s="65"/>
      <c r="I57" s="65"/>
      <c r="J57" s="65"/>
      <c r="K57" s="65"/>
    </row>
    <row r="58" spans="1:11" ht="12.75">
      <c r="A58" s="65"/>
      <c r="B58" s="66"/>
      <c r="C58" s="77"/>
      <c r="D58" s="66"/>
      <c r="E58" s="65"/>
      <c r="F58" s="65"/>
      <c r="G58" s="65"/>
      <c r="H58" s="65"/>
      <c r="I58" s="65"/>
      <c r="J58" s="65"/>
      <c r="K58" s="65"/>
    </row>
    <row r="59" spans="1:11" ht="12.75">
      <c r="A59" s="65"/>
      <c r="B59" s="66"/>
      <c r="C59" s="77"/>
      <c r="D59" s="66"/>
      <c r="E59" s="65"/>
      <c r="F59" s="65"/>
      <c r="G59" s="65"/>
      <c r="H59" s="65"/>
      <c r="I59" s="65"/>
      <c r="J59" s="65"/>
      <c r="K59" s="65"/>
    </row>
    <row r="60" spans="1:11" ht="12.75">
      <c r="A60" s="65"/>
      <c r="B60" s="66"/>
      <c r="C60" s="77"/>
      <c r="D60" s="66"/>
      <c r="E60" s="65"/>
      <c r="F60" s="65"/>
      <c r="G60" s="65"/>
      <c r="H60" s="65"/>
      <c r="I60" s="65"/>
      <c r="J60" s="65"/>
      <c r="K60" s="65"/>
    </row>
    <row r="61" spans="1:11" ht="12.75">
      <c r="A61" s="65"/>
      <c r="B61" s="66"/>
      <c r="C61" s="77"/>
      <c r="D61" s="66"/>
      <c r="E61" s="65"/>
      <c r="F61" s="65"/>
      <c r="G61" s="65"/>
      <c r="H61" s="65"/>
      <c r="I61" s="65"/>
      <c r="J61" s="65"/>
      <c r="K61" s="65"/>
    </row>
    <row r="62" spans="1:11" ht="12.75">
      <c r="A62" s="65"/>
      <c r="B62" s="66"/>
      <c r="C62" s="77"/>
      <c r="D62" s="66"/>
      <c r="E62" s="65"/>
      <c r="F62" s="65"/>
      <c r="G62" s="65"/>
      <c r="H62" s="65"/>
      <c r="I62" s="65"/>
      <c r="J62" s="65"/>
      <c r="K62" s="65"/>
    </row>
    <row r="63" spans="1:11" ht="12.75">
      <c r="A63" s="65"/>
      <c r="B63" s="66"/>
      <c r="C63" s="77"/>
      <c r="D63" s="66"/>
      <c r="E63" s="65"/>
      <c r="F63" s="65"/>
      <c r="G63" s="65"/>
      <c r="H63" s="65"/>
      <c r="I63" s="65"/>
      <c r="J63" s="65"/>
      <c r="K63" s="65"/>
    </row>
    <row r="64" spans="1:11" ht="12.75">
      <c r="A64" s="65"/>
      <c r="B64" s="66"/>
      <c r="C64" s="77"/>
      <c r="D64" s="66"/>
      <c r="E64" s="65"/>
      <c r="F64" s="65"/>
      <c r="G64" s="65"/>
      <c r="H64" s="65"/>
      <c r="I64" s="65"/>
      <c r="J64" s="65"/>
      <c r="K64" s="65"/>
    </row>
    <row r="65" spans="1:11" ht="12.75">
      <c r="A65" s="65"/>
      <c r="B65" s="66"/>
      <c r="C65" s="77"/>
      <c r="D65" s="66"/>
      <c r="E65" s="65"/>
      <c r="F65" s="65"/>
      <c r="G65" s="65"/>
      <c r="H65" s="65"/>
      <c r="I65" s="65"/>
      <c r="J65" s="65"/>
      <c r="K65" s="65"/>
    </row>
    <row r="66" spans="1:11" ht="12.75">
      <c r="A66" s="65"/>
      <c r="B66" s="66"/>
      <c r="C66" s="77"/>
      <c r="D66" s="66"/>
      <c r="E66" s="65"/>
      <c r="F66" s="65"/>
      <c r="G66" s="65"/>
      <c r="H66" s="65"/>
      <c r="I66" s="65"/>
      <c r="J66" s="65"/>
      <c r="K66" s="65"/>
    </row>
    <row r="67" spans="1:11" ht="12.75">
      <c r="A67" s="65"/>
      <c r="B67" s="66"/>
      <c r="C67" s="77"/>
      <c r="D67" s="66"/>
      <c r="E67" s="65"/>
      <c r="F67" s="65"/>
      <c r="G67" s="65"/>
      <c r="H67" s="65"/>
      <c r="I67" s="65"/>
      <c r="J67" s="65"/>
      <c r="K67" s="65"/>
    </row>
    <row r="68" spans="1:11" ht="12.75">
      <c r="A68" s="65"/>
      <c r="B68" s="66"/>
      <c r="C68" s="77"/>
      <c r="D68" s="66"/>
      <c r="E68" s="65"/>
      <c r="F68" s="65"/>
      <c r="G68" s="65"/>
      <c r="H68" s="65"/>
      <c r="I68" s="65"/>
      <c r="J68" s="65"/>
      <c r="K68" s="65"/>
    </row>
    <row r="69" spans="1:11" ht="12.75">
      <c r="A69" s="65"/>
      <c r="B69" s="66"/>
      <c r="C69" s="77"/>
      <c r="D69" s="66"/>
      <c r="E69" s="65"/>
      <c r="F69" s="65"/>
      <c r="G69" s="65"/>
      <c r="H69" s="65"/>
      <c r="I69" s="65"/>
      <c r="J69" s="65"/>
      <c r="K69" s="65"/>
    </row>
    <row r="70" spans="1:11" ht="12.75">
      <c r="A70" s="65"/>
      <c r="B70" s="66"/>
      <c r="C70" s="77"/>
      <c r="D70" s="66"/>
      <c r="E70" s="65"/>
      <c r="F70" s="65"/>
      <c r="G70" s="65"/>
      <c r="H70" s="65"/>
      <c r="I70" s="65"/>
      <c r="J70" s="65"/>
      <c r="K70" s="65"/>
    </row>
    <row r="71" spans="1:11" ht="12.75">
      <c r="A71" s="65"/>
      <c r="B71" s="66"/>
      <c r="C71" s="77"/>
      <c r="D71" s="66"/>
      <c r="E71" s="65"/>
      <c r="F71" s="65"/>
      <c r="G71" s="65"/>
      <c r="H71" s="65"/>
      <c r="I71" s="65"/>
      <c r="J71" s="65"/>
      <c r="K71" s="65"/>
    </row>
    <row r="72" spans="1:11" ht="12.75">
      <c r="A72" s="65"/>
      <c r="B72" s="66"/>
      <c r="C72" s="77"/>
      <c r="D72" s="66"/>
      <c r="E72" s="65"/>
      <c r="F72" s="65"/>
      <c r="G72" s="65"/>
      <c r="H72" s="65"/>
      <c r="I72" s="65"/>
      <c r="J72" s="65"/>
      <c r="K72" s="65"/>
    </row>
    <row r="73" spans="1:11" ht="12.75">
      <c r="A73" s="65"/>
      <c r="B73" s="66"/>
      <c r="C73" s="77"/>
      <c r="D73" s="66"/>
      <c r="E73" s="65"/>
      <c r="F73" s="65"/>
      <c r="G73" s="65"/>
      <c r="H73" s="65"/>
      <c r="I73" s="65"/>
      <c r="J73" s="65"/>
      <c r="K73" s="65"/>
    </row>
    <row r="74" spans="1:11" ht="12.75">
      <c r="A74" s="65"/>
      <c r="B74" s="66"/>
      <c r="C74" s="77"/>
      <c r="D74" s="66"/>
      <c r="E74" s="65"/>
      <c r="F74" s="65"/>
      <c r="G74" s="65"/>
      <c r="H74" s="65"/>
      <c r="I74" s="65"/>
      <c r="J74" s="65"/>
      <c r="K74" s="65"/>
    </row>
    <row r="75" spans="1:11" ht="12.75">
      <c r="A75" s="65"/>
      <c r="B75" s="66"/>
      <c r="C75" s="77"/>
      <c r="D75" s="66"/>
      <c r="E75" s="65"/>
      <c r="F75" s="65"/>
      <c r="G75" s="65"/>
      <c r="H75" s="65"/>
      <c r="I75" s="65"/>
      <c r="J75" s="65"/>
      <c r="K75" s="65"/>
    </row>
    <row r="76" spans="3:11" ht="12.75">
      <c r="C76" s="78"/>
      <c r="K76" s="14"/>
    </row>
    <row r="77" spans="3:11" ht="12.75">
      <c r="C77" s="78"/>
      <c r="K77" s="14"/>
    </row>
    <row r="78" spans="3:11" ht="12.75">
      <c r="C78" s="78"/>
      <c r="K78" s="14"/>
    </row>
    <row r="79" spans="3:11" ht="12.75">
      <c r="C79" s="78"/>
      <c r="K79" s="14"/>
    </row>
    <row r="80" spans="3:11" ht="12.75">
      <c r="C80" s="78"/>
      <c r="K80" s="14"/>
    </row>
    <row r="81" spans="3:11" ht="12.75">
      <c r="C81" s="78"/>
      <c r="K81" s="14"/>
    </row>
    <row r="82" spans="3:11" ht="12.75">
      <c r="C82" s="78"/>
      <c r="K82" s="14"/>
    </row>
    <row r="83" spans="3:11" ht="12.75">
      <c r="C83" s="78"/>
      <c r="K83" s="14"/>
    </row>
    <row r="84" spans="3:11" ht="12.75">
      <c r="C84" s="78"/>
      <c r="K84" s="14"/>
    </row>
    <row r="85" spans="3:11" ht="12.75">
      <c r="C85" s="78"/>
      <c r="K85" s="14"/>
    </row>
    <row r="86" spans="3:11" ht="12.75">
      <c r="C86" s="78"/>
      <c r="K86" s="14"/>
    </row>
    <row r="87" spans="3:11" ht="12.75">
      <c r="C87" s="78"/>
      <c r="K87" s="14"/>
    </row>
    <row r="88" spans="3:11" ht="12.75">
      <c r="C88" s="78"/>
      <c r="K88" s="14"/>
    </row>
    <row r="89" spans="3:11" ht="12.75">
      <c r="C89" s="78"/>
      <c r="K89" s="14"/>
    </row>
    <row r="90" spans="3:11" ht="12.75">
      <c r="C90" s="78"/>
      <c r="K90" s="14"/>
    </row>
    <row r="91" spans="3:11" ht="12.75">
      <c r="C91" s="78"/>
      <c r="K91" s="14"/>
    </row>
    <row r="92" spans="3:11" ht="12.75">
      <c r="C92" s="78"/>
      <c r="K92" s="14"/>
    </row>
    <row r="93" ht="12.75">
      <c r="C93" s="78"/>
    </row>
    <row r="94" ht="12.75">
      <c r="C94" s="78"/>
    </row>
    <row r="95" ht="12.75">
      <c r="C95" s="78"/>
    </row>
    <row r="96" ht="12.75">
      <c r="C96" s="78"/>
    </row>
    <row r="97" ht="12.75">
      <c r="C97" s="78"/>
    </row>
    <row r="98" ht="12.75">
      <c r="C98" s="78"/>
    </row>
    <row r="99" ht="12.75">
      <c r="C99" s="78"/>
    </row>
    <row r="100" ht="12.75">
      <c r="C100" s="78"/>
    </row>
    <row r="101" ht="12.75">
      <c r="C101" s="78"/>
    </row>
    <row r="102" ht="12.75">
      <c r="C102" s="78"/>
    </row>
    <row r="103" ht="12.75">
      <c r="C103" s="78"/>
    </row>
    <row r="104" ht="12.75">
      <c r="C104" s="78"/>
    </row>
    <row r="105" ht="12.75">
      <c r="C105" s="78"/>
    </row>
    <row r="106" ht="12.75">
      <c r="C106" s="78"/>
    </row>
    <row r="107" ht="12.75">
      <c r="C107" s="78"/>
    </row>
    <row r="108" ht="12.75">
      <c r="C108" s="78"/>
    </row>
    <row r="109" ht="12.75">
      <c r="C109" s="78"/>
    </row>
    <row r="110" ht="12.75">
      <c r="C110" s="78"/>
    </row>
    <row r="111" ht="12.75">
      <c r="C111" s="78"/>
    </row>
    <row r="112" ht="12.75">
      <c r="C112" s="78"/>
    </row>
    <row r="113" ht="12.75">
      <c r="C113" s="78"/>
    </row>
    <row r="114" ht="12.75">
      <c r="C114" s="78"/>
    </row>
    <row r="115" ht="12.75">
      <c r="C115" s="78"/>
    </row>
    <row r="116" ht="12.75">
      <c r="C116" s="78"/>
    </row>
    <row r="117" ht="12.75">
      <c r="C117" s="78"/>
    </row>
    <row r="118" ht="12.75">
      <c r="C118" s="78"/>
    </row>
    <row r="119" ht="12.75">
      <c r="C119" s="78"/>
    </row>
    <row r="120" ht="12.75">
      <c r="C120" s="78"/>
    </row>
    <row r="121" ht="12.75">
      <c r="C121" s="78"/>
    </row>
    <row r="122" ht="12.75">
      <c r="C122" s="78"/>
    </row>
    <row r="123" ht="12.75">
      <c r="C123" s="78"/>
    </row>
    <row r="124" ht="12.75">
      <c r="C124" s="78"/>
    </row>
    <row r="125" ht="12.75">
      <c r="C125" s="78"/>
    </row>
    <row r="126" ht="12.75">
      <c r="C126" s="78"/>
    </row>
    <row r="127" ht="12.75">
      <c r="C127" s="78"/>
    </row>
    <row r="128" ht="12.75">
      <c r="C128" s="78"/>
    </row>
    <row r="129" ht="12.75">
      <c r="C129" s="78"/>
    </row>
    <row r="130" ht="12.75">
      <c r="C130" s="78"/>
    </row>
    <row r="131" ht="12.75">
      <c r="C131" s="78"/>
    </row>
    <row r="132" ht="12.75">
      <c r="C132" s="78"/>
    </row>
    <row r="133" ht="12.75">
      <c r="C133" s="78"/>
    </row>
    <row r="134" ht="12.75">
      <c r="C134" s="78"/>
    </row>
    <row r="135" ht="12.75">
      <c r="C135" s="78"/>
    </row>
    <row r="136" ht="12.75">
      <c r="C136" s="78"/>
    </row>
    <row r="137" ht="12.75">
      <c r="C137" s="78"/>
    </row>
    <row r="138" ht="12.75">
      <c r="C138" s="78"/>
    </row>
    <row r="139" ht="12.75">
      <c r="C139" s="78"/>
    </row>
    <row r="140" ht="12.75">
      <c r="C140" s="78"/>
    </row>
    <row r="141" ht="12.75">
      <c r="C141" s="78"/>
    </row>
    <row r="142" ht="12.75">
      <c r="C142" s="78"/>
    </row>
    <row r="143" ht="12.75">
      <c r="C143" s="78"/>
    </row>
    <row r="144" ht="12.75">
      <c r="C144" s="78"/>
    </row>
    <row r="145" ht="12.75">
      <c r="C145" s="78"/>
    </row>
    <row r="146" ht="12.75">
      <c r="C146" s="78"/>
    </row>
    <row r="147" ht="12.75">
      <c r="C147" s="78"/>
    </row>
    <row r="148" ht="12.75">
      <c r="C148" s="78"/>
    </row>
    <row r="149" ht="12.75">
      <c r="C149" s="78"/>
    </row>
    <row r="150" ht="12.75">
      <c r="C150" s="78"/>
    </row>
    <row r="151" ht="12.75">
      <c r="C151" s="78"/>
    </row>
    <row r="152" ht="12.75">
      <c r="C152" s="78"/>
    </row>
    <row r="153" ht="12.75">
      <c r="C153" s="78"/>
    </row>
    <row r="154" ht="12.75">
      <c r="C154" s="78"/>
    </row>
    <row r="155" ht="12.75">
      <c r="C155" s="78"/>
    </row>
    <row r="156" ht="12.75">
      <c r="C156" s="78"/>
    </row>
    <row r="157" ht="12.75">
      <c r="C157" s="78"/>
    </row>
    <row r="158" ht="12.75">
      <c r="C158" s="78"/>
    </row>
    <row r="159" ht="12.75">
      <c r="C159" s="78"/>
    </row>
    <row r="160" ht="12.75">
      <c r="C160" s="78"/>
    </row>
    <row r="161" ht="12.75">
      <c r="C161" s="78"/>
    </row>
    <row r="162" ht="12.75">
      <c r="C162" s="78"/>
    </row>
    <row r="163" ht="12.75">
      <c r="C163" s="78"/>
    </row>
    <row r="164" ht="12.75">
      <c r="C164" s="78"/>
    </row>
    <row r="165" ht="12.75">
      <c r="C165" s="78"/>
    </row>
    <row r="166" ht="12.75">
      <c r="C166" s="78"/>
    </row>
    <row r="167" ht="12.75">
      <c r="C167" s="78"/>
    </row>
    <row r="168" ht="12.75">
      <c r="C168" s="78"/>
    </row>
    <row r="169" ht="12.75">
      <c r="C169" s="78"/>
    </row>
    <row r="170" ht="12.75">
      <c r="C170" s="78"/>
    </row>
    <row r="171" ht="12.75">
      <c r="C171" s="78"/>
    </row>
    <row r="172" ht="12.75">
      <c r="C172" s="78"/>
    </row>
    <row r="173" ht="12.75">
      <c r="C173" s="78"/>
    </row>
    <row r="174" ht="12.75">
      <c r="C174" s="78"/>
    </row>
    <row r="175" ht="12.75">
      <c r="C175" s="78"/>
    </row>
    <row r="176" ht="12.75">
      <c r="C176" s="78"/>
    </row>
    <row r="177" ht="12.75">
      <c r="C177" s="78"/>
    </row>
  </sheetData>
  <sheetProtection password="952F" sheet="1"/>
  <mergeCells count="12">
    <mergeCell ref="H8:H9"/>
    <mergeCell ref="I8:J8"/>
    <mergeCell ref="A1:C1"/>
    <mergeCell ref="K8:K9"/>
    <mergeCell ref="B6:K6"/>
    <mergeCell ref="A8:A9"/>
    <mergeCell ref="B8:B9"/>
    <mergeCell ref="D8:D9"/>
    <mergeCell ref="E8:E9"/>
    <mergeCell ref="F8:F9"/>
    <mergeCell ref="G8:G9"/>
    <mergeCell ref="C8:C9"/>
  </mergeCells>
  <dataValidations count="1">
    <dataValidation type="list" allowBlank="1" showInputMessage="1" showErrorMessage="1" sqref="I11:I40">
      <formula1>$N$10:$N$11</formula1>
    </dataValidation>
  </dataValidation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M99"/>
  <sheetViews>
    <sheetView tabSelected="1" zoomScalePageLayoutView="0" workbookViewId="0" topLeftCell="A1">
      <selection activeCell="A8" sqref="A8:I16"/>
    </sheetView>
  </sheetViews>
  <sheetFormatPr defaultColWidth="9.140625" defaultRowHeight="15"/>
  <cols>
    <col min="1" max="1" width="4.57421875" style="12" customWidth="1"/>
    <col min="2" max="2" width="26.7109375" style="20" customWidth="1"/>
    <col min="3" max="3" width="40.7109375" style="20" customWidth="1"/>
    <col min="4" max="4" width="9.7109375" style="12" customWidth="1"/>
    <col min="5" max="5" width="8.7109375" style="12" customWidth="1"/>
    <col min="6" max="6" width="4.7109375" style="12" customWidth="1"/>
    <col min="7" max="7" width="19.7109375" style="12" customWidth="1"/>
    <col min="8" max="9" width="8.7109375" style="12" customWidth="1"/>
    <col min="10" max="10" width="8.7109375" style="21" customWidth="1"/>
    <col min="11" max="12" width="9.140625" style="9" customWidth="1"/>
    <col min="13" max="13" width="0" style="9" hidden="1" customWidth="1"/>
    <col min="14" max="16384" width="9.140625" style="9" customWidth="1"/>
  </cols>
  <sheetData>
    <row r="1" spans="1:10" ht="18.75" customHeight="1">
      <c r="A1" s="185" t="str">
        <f>'Date initiale'!B13</f>
        <v>Inginerie energetică</v>
      </c>
      <c r="B1" s="185"/>
      <c r="C1" s="185"/>
      <c r="D1" s="9"/>
      <c r="E1" s="9"/>
      <c r="F1" s="9"/>
      <c r="G1" s="9"/>
      <c r="H1" s="9"/>
      <c r="I1" s="9"/>
      <c r="J1" s="9"/>
    </row>
    <row r="2" spans="1:10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  <c r="H2" s="9"/>
      <c r="I2" s="9"/>
      <c r="J2" s="9"/>
    </row>
    <row r="3" spans="1:10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  <c r="H3" s="9"/>
      <c r="I3" s="9"/>
      <c r="J3" s="9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2.75" customHeight="1">
      <c r="A6" s="9"/>
      <c r="B6" s="186" t="s">
        <v>259</v>
      </c>
      <c r="C6" s="186"/>
      <c r="D6" s="186"/>
      <c r="E6" s="186"/>
      <c r="F6" s="186"/>
      <c r="G6" s="186"/>
      <c r="H6" s="186"/>
      <c r="I6" s="186"/>
      <c r="J6" s="186"/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19" customFormat="1" ht="26.25" customHeight="1">
      <c r="A8" s="191" t="s">
        <v>144</v>
      </c>
      <c r="B8" s="191" t="s">
        <v>65</v>
      </c>
      <c r="C8" s="191" t="s">
        <v>67</v>
      </c>
      <c r="D8" s="191" t="s">
        <v>35</v>
      </c>
      <c r="E8" s="191" t="s">
        <v>34</v>
      </c>
      <c r="F8" s="191" t="s">
        <v>31</v>
      </c>
      <c r="G8" s="191" t="s">
        <v>66</v>
      </c>
      <c r="H8" s="195" t="s">
        <v>170</v>
      </c>
      <c r="I8" s="198"/>
      <c r="J8" s="191" t="s">
        <v>148</v>
      </c>
    </row>
    <row r="9" spans="1:13" ht="15" customHeight="1">
      <c r="A9" s="197"/>
      <c r="B9" s="197"/>
      <c r="C9" s="197"/>
      <c r="D9" s="197"/>
      <c r="E9" s="197"/>
      <c r="F9" s="197"/>
      <c r="G9" s="197"/>
      <c r="H9" s="2" t="s">
        <v>168</v>
      </c>
      <c r="I9" s="2" t="s">
        <v>81</v>
      </c>
      <c r="J9" s="197"/>
      <c r="M9" s="9" t="s">
        <v>257</v>
      </c>
    </row>
    <row r="10" spans="1:13" ht="15" customHeight="1">
      <c r="A10" s="8"/>
      <c r="B10" s="6"/>
      <c r="C10" s="6"/>
      <c r="D10" s="6"/>
      <c r="E10" s="6"/>
      <c r="F10" s="6"/>
      <c r="G10" s="6"/>
      <c r="H10" s="2"/>
      <c r="I10" s="2"/>
      <c r="J10" s="37">
        <f>SUM(J11:J60)</f>
        <v>36</v>
      </c>
      <c r="M10" s="9" t="s">
        <v>258</v>
      </c>
    </row>
    <row r="11" spans="1:10" ht="63.75">
      <c r="A11" s="57">
        <v>1</v>
      </c>
      <c r="B11" s="30" t="s">
        <v>518</v>
      </c>
      <c r="C11" s="30" t="s">
        <v>519</v>
      </c>
      <c r="D11" s="31" t="s">
        <v>520</v>
      </c>
      <c r="E11" s="31">
        <v>49400</v>
      </c>
      <c r="F11" s="31">
        <v>3</v>
      </c>
      <c r="G11" s="31" t="s">
        <v>521</v>
      </c>
      <c r="H11" s="58" t="s">
        <v>258</v>
      </c>
      <c r="I11" s="83" t="str">
        <f>IF($H11="DA",IF($H11="","","NU"),IF($H11="","","DA"))</f>
        <v>DA</v>
      </c>
      <c r="J11" s="61">
        <f>IF(OR(F11=0,H11="",I11="",E11&lt;2000)=FALSE,IF(H11="DA",(5*F11),(2*F11)),"")</f>
        <v>6</v>
      </c>
    </row>
    <row r="12" spans="1:10" ht="51">
      <c r="A12" s="57">
        <v>2</v>
      </c>
      <c r="B12" s="30" t="s">
        <v>518</v>
      </c>
      <c r="C12" s="30" t="s">
        <v>519</v>
      </c>
      <c r="D12" s="31" t="s">
        <v>522</v>
      </c>
      <c r="E12" s="31">
        <v>35700</v>
      </c>
      <c r="F12" s="31">
        <v>3</v>
      </c>
      <c r="G12" s="31" t="s">
        <v>523</v>
      </c>
      <c r="H12" s="58" t="s">
        <v>258</v>
      </c>
      <c r="I12" s="83" t="str">
        <f aca="true" t="shared" si="0" ref="I12:I70">IF($H12="DA",IF($H12="","","NU"),IF($H12="","","DA"))</f>
        <v>DA</v>
      </c>
      <c r="J12" s="61">
        <f aca="true" t="shared" si="1" ref="J12:J60">IF(OR(F12=0,H12="",I12="",E12&lt;2000)=FALSE,IF(H12="DA",(5*F12),(2*F12)),"")</f>
        <v>6</v>
      </c>
    </row>
    <row r="13" spans="1:10" ht="51">
      <c r="A13" s="57">
        <v>3</v>
      </c>
      <c r="B13" s="30" t="s">
        <v>524</v>
      </c>
      <c r="C13" s="30" t="s">
        <v>525</v>
      </c>
      <c r="D13" s="31" t="s">
        <v>526</v>
      </c>
      <c r="E13" s="31">
        <v>2121</v>
      </c>
      <c r="F13" s="31">
        <v>1</v>
      </c>
      <c r="G13" s="31" t="s">
        <v>527</v>
      </c>
      <c r="H13" s="58" t="s">
        <v>257</v>
      </c>
      <c r="I13" s="83" t="str">
        <f t="shared" si="0"/>
        <v>NU</v>
      </c>
      <c r="J13" s="61">
        <f t="shared" si="1"/>
        <v>5</v>
      </c>
    </row>
    <row r="14" spans="1:10" ht="38.25">
      <c r="A14" s="57">
        <v>4</v>
      </c>
      <c r="B14" s="68" t="s">
        <v>642</v>
      </c>
      <c r="C14" s="68" t="s">
        <v>643</v>
      </c>
      <c r="D14" s="93" t="s">
        <v>644</v>
      </c>
      <c r="E14" s="58">
        <v>2207</v>
      </c>
      <c r="F14" s="58">
        <v>1</v>
      </c>
      <c r="G14" s="58" t="s">
        <v>645</v>
      </c>
      <c r="H14" s="58" t="s">
        <v>258</v>
      </c>
      <c r="I14" s="83" t="str">
        <f t="shared" si="0"/>
        <v>DA</v>
      </c>
      <c r="J14" s="61">
        <f t="shared" si="1"/>
        <v>2</v>
      </c>
    </row>
    <row r="15" spans="1:10" ht="38.25">
      <c r="A15" s="57">
        <v>5</v>
      </c>
      <c r="B15" s="68" t="s">
        <v>642</v>
      </c>
      <c r="C15" s="68" t="s">
        <v>649</v>
      </c>
      <c r="D15" s="93" t="s">
        <v>650</v>
      </c>
      <c r="E15" s="58">
        <v>2268</v>
      </c>
      <c r="F15" s="58">
        <v>1</v>
      </c>
      <c r="G15" s="58" t="s">
        <v>523</v>
      </c>
      <c r="H15" s="58" t="s">
        <v>258</v>
      </c>
      <c r="I15" s="83" t="str">
        <f t="shared" si="0"/>
        <v>DA</v>
      </c>
      <c r="J15" s="61">
        <f t="shared" si="1"/>
        <v>2</v>
      </c>
    </row>
    <row r="16" spans="1:10" ht="76.5">
      <c r="A16" s="57">
        <v>6</v>
      </c>
      <c r="B16" s="68" t="s">
        <v>687</v>
      </c>
      <c r="C16" s="68" t="s">
        <v>685</v>
      </c>
      <c r="D16" s="93" t="s">
        <v>689</v>
      </c>
      <c r="E16" s="58" t="s">
        <v>688</v>
      </c>
      <c r="F16" s="58">
        <v>3</v>
      </c>
      <c r="G16" s="58" t="s">
        <v>686</v>
      </c>
      <c r="H16" s="58" t="s">
        <v>257</v>
      </c>
      <c r="I16" s="83" t="str">
        <f t="shared" si="0"/>
        <v>NU</v>
      </c>
      <c r="J16" s="61">
        <f t="shared" si="1"/>
        <v>15</v>
      </c>
    </row>
    <row r="17" spans="1:10" ht="12.75">
      <c r="A17" s="57">
        <v>7</v>
      </c>
      <c r="B17" s="68"/>
      <c r="C17" s="68"/>
      <c r="D17" s="93"/>
      <c r="E17" s="58"/>
      <c r="F17" s="58"/>
      <c r="G17" s="58"/>
      <c r="H17" s="58"/>
      <c r="I17" s="83">
        <f t="shared" si="0"/>
      </c>
      <c r="J17" s="61">
        <f t="shared" si="1"/>
      </c>
    </row>
    <row r="18" spans="1:10" ht="12.75">
      <c r="A18" s="57">
        <v>8</v>
      </c>
      <c r="B18" s="68"/>
      <c r="C18" s="68"/>
      <c r="D18" s="93"/>
      <c r="E18" s="58"/>
      <c r="F18" s="58"/>
      <c r="G18" s="58"/>
      <c r="H18" s="58"/>
      <c r="I18" s="83">
        <f t="shared" si="0"/>
      </c>
      <c r="J18" s="61">
        <f t="shared" si="1"/>
      </c>
    </row>
    <row r="19" spans="1:10" ht="12.75">
      <c r="A19" s="57">
        <v>9</v>
      </c>
      <c r="B19" s="68"/>
      <c r="C19" s="68"/>
      <c r="D19" s="93"/>
      <c r="E19" s="58"/>
      <c r="F19" s="58"/>
      <c r="G19" s="58"/>
      <c r="H19" s="58"/>
      <c r="I19" s="83">
        <f t="shared" si="0"/>
      </c>
      <c r="J19" s="61">
        <f t="shared" si="1"/>
      </c>
    </row>
    <row r="20" spans="1:10" ht="12.75">
      <c r="A20" s="57">
        <v>10</v>
      </c>
      <c r="B20" s="68"/>
      <c r="C20" s="68"/>
      <c r="D20" s="93"/>
      <c r="E20" s="58"/>
      <c r="F20" s="58"/>
      <c r="G20" s="58"/>
      <c r="H20" s="58"/>
      <c r="I20" s="83">
        <f t="shared" si="0"/>
      </c>
      <c r="J20" s="61">
        <f t="shared" si="1"/>
      </c>
    </row>
    <row r="21" spans="1:10" ht="12.75">
      <c r="A21" s="57">
        <v>11</v>
      </c>
      <c r="B21" s="68"/>
      <c r="C21" s="68"/>
      <c r="D21" s="93"/>
      <c r="E21" s="58"/>
      <c r="F21" s="58"/>
      <c r="G21" s="58"/>
      <c r="H21" s="58"/>
      <c r="I21" s="83">
        <f t="shared" si="0"/>
      </c>
      <c r="J21" s="61">
        <f t="shared" si="1"/>
      </c>
    </row>
    <row r="22" spans="1:10" ht="12.75">
      <c r="A22" s="57">
        <v>12</v>
      </c>
      <c r="B22" s="68"/>
      <c r="C22" s="68"/>
      <c r="D22" s="93"/>
      <c r="E22" s="58"/>
      <c r="F22" s="58"/>
      <c r="G22" s="58"/>
      <c r="H22" s="58"/>
      <c r="I22" s="83">
        <f t="shared" si="0"/>
      </c>
      <c r="J22" s="61">
        <f t="shared" si="1"/>
      </c>
    </row>
    <row r="23" spans="1:10" ht="12.75">
      <c r="A23" s="57">
        <v>13</v>
      </c>
      <c r="B23" s="68"/>
      <c r="C23" s="68"/>
      <c r="D23" s="93"/>
      <c r="E23" s="58"/>
      <c r="F23" s="58"/>
      <c r="G23" s="58"/>
      <c r="H23" s="58"/>
      <c r="I23" s="83">
        <f t="shared" si="0"/>
      </c>
      <c r="J23" s="61">
        <f t="shared" si="1"/>
      </c>
    </row>
    <row r="24" spans="1:10" ht="12.75">
      <c r="A24" s="57">
        <v>14</v>
      </c>
      <c r="B24" s="68"/>
      <c r="C24" s="68"/>
      <c r="D24" s="93"/>
      <c r="E24" s="58"/>
      <c r="F24" s="58"/>
      <c r="G24" s="58"/>
      <c r="H24" s="58"/>
      <c r="I24" s="83">
        <f t="shared" si="0"/>
      </c>
      <c r="J24" s="61">
        <f t="shared" si="1"/>
      </c>
    </row>
    <row r="25" spans="1:10" ht="12.75">
      <c r="A25" s="57">
        <v>15</v>
      </c>
      <c r="B25" s="68"/>
      <c r="C25" s="68"/>
      <c r="D25" s="93"/>
      <c r="E25" s="58"/>
      <c r="F25" s="58"/>
      <c r="G25" s="58"/>
      <c r="H25" s="58"/>
      <c r="I25" s="83">
        <f t="shared" si="0"/>
      </c>
      <c r="J25" s="61">
        <f t="shared" si="1"/>
      </c>
    </row>
    <row r="26" spans="1:10" ht="12.75">
      <c r="A26" s="57">
        <v>16</v>
      </c>
      <c r="B26" s="68"/>
      <c r="C26" s="68"/>
      <c r="D26" s="93"/>
      <c r="E26" s="58"/>
      <c r="F26" s="58"/>
      <c r="G26" s="58"/>
      <c r="H26" s="58"/>
      <c r="I26" s="83">
        <f t="shared" si="0"/>
      </c>
      <c r="J26" s="61">
        <f t="shared" si="1"/>
      </c>
    </row>
    <row r="27" spans="1:10" ht="12.75">
      <c r="A27" s="57">
        <v>17</v>
      </c>
      <c r="B27" s="68"/>
      <c r="C27" s="68"/>
      <c r="D27" s="93"/>
      <c r="E27" s="58"/>
      <c r="F27" s="58"/>
      <c r="G27" s="58"/>
      <c r="H27" s="58"/>
      <c r="I27" s="83">
        <f t="shared" si="0"/>
      </c>
      <c r="J27" s="61">
        <f t="shared" si="1"/>
      </c>
    </row>
    <row r="28" spans="1:10" ht="12.75">
      <c r="A28" s="57">
        <v>18</v>
      </c>
      <c r="B28" s="68"/>
      <c r="C28" s="68"/>
      <c r="D28" s="93"/>
      <c r="E28" s="58"/>
      <c r="F28" s="58"/>
      <c r="G28" s="58"/>
      <c r="H28" s="58"/>
      <c r="I28" s="83">
        <f t="shared" si="0"/>
      </c>
      <c r="J28" s="61">
        <f t="shared" si="1"/>
      </c>
    </row>
    <row r="29" spans="1:10" ht="12.75">
      <c r="A29" s="57">
        <v>19</v>
      </c>
      <c r="B29" s="68"/>
      <c r="C29" s="68"/>
      <c r="D29" s="93"/>
      <c r="E29" s="58"/>
      <c r="F29" s="58"/>
      <c r="G29" s="58"/>
      <c r="H29" s="58"/>
      <c r="I29" s="83">
        <f t="shared" si="0"/>
      </c>
      <c r="J29" s="61">
        <f t="shared" si="1"/>
      </c>
    </row>
    <row r="30" spans="1:10" ht="12.75">
      <c r="A30" s="57">
        <v>20</v>
      </c>
      <c r="B30" s="68"/>
      <c r="C30" s="68"/>
      <c r="D30" s="93"/>
      <c r="E30" s="58"/>
      <c r="F30" s="58"/>
      <c r="G30" s="58"/>
      <c r="H30" s="58"/>
      <c r="I30" s="83">
        <f t="shared" si="0"/>
      </c>
      <c r="J30" s="61">
        <f t="shared" si="1"/>
      </c>
    </row>
    <row r="31" spans="1:10" ht="12.75">
      <c r="A31" s="57">
        <v>21</v>
      </c>
      <c r="B31" s="68"/>
      <c r="C31" s="68"/>
      <c r="D31" s="93"/>
      <c r="E31" s="58"/>
      <c r="F31" s="58"/>
      <c r="G31" s="58"/>
      <c r="H31" s="58"/>
      <c r="I31" s="83">
        <f t="shared" si="0"/>
      </c>
      <c r="J31" s="61">
        <f t="shared" si="1"/>
      </c>
    </row>
    <row r="32" spans="1:10" ht="12.75">
      <c r="A32" s="57">
        <v>22</v>
      </c>
      <c r="B32" s="68"/>
      <c r="C32" s="68"/>
      <c r="D32" s="93"/>
      <c r="E32" s="58"/>
      <c r="F32" s="58"/>
      <c r="G32" s="58"/>
      <c r="H32" s="58"/>
      <c r="I32" s="83">
        <f t="shared" si="0"/>
      </c>
      <c r="J32" s="61">
        <f t="shared" si="1"/>
      </c>
    </row>
    <row r="33" spans="1:10" ht="12.75">
      <c r="A33" s="57">
        <v>23</v>
      </c>
      <c r="B33" s="68"/>
      <c r="C33" s="68"/>
      <c r="D33" s="93"/>
      <c r="E33" s="58"/>
      <c r="F33" s="58"/>
      <c r="G33" s="58"/>
      <c r="H33" s="58"/>
      <c r="I33" s="83">
        <f t="shared" si="0"/>
      </c>
      <c r="J33" s="61">
        <f t="shared" si="1"/>
      </c>
    </row>
    <row r="34" spans="1:10" ht="12.75">
      <c r="A34" s="57">
        <v>24</v>
      </c>
      <c r="B34" s="68"/>
      <c r="C34" s="68"/>
      <c r="D34" s="93"/>
      <c r="E34" s="58"/>
      <c r="F34" s="58"/>
      <c r="G34" s="58"/>
      <c r="H34" s="58"/>
      <c r="I34" s="83">
        <f t="shared" si="0"/>
      </c>
      <c r="J34" s="61">
        <f t="shared" si="1"/>
      </c>
    </row>
    <row r="35" spans="1:10" ht="12.75">
      <c r="A35" s="57">
        <v>25</v>
      </c>
      <c r="B35" s="68"/>
      <c r="C35" s="68"/>
      <c r="D35" s="93"/>
      <c r="E35" s="58"/>
      <c r="F35" s="58"/>
      <c r="G35" s="58"/>
      <c r="H35" s="58"/>
      <c r="I35" s="83">
        <f t="shared" si="0"/>
      </c>
      <c r="J35" s="61">
        <f t="shared" si="1"/>
      </c>
    </row>
    <row r="36" spans="1:10" ht="12.75">
      <c r="A36" s="57">
        <v>26</v>
      </c>
      <c r="B36" s="68"/>
      <c r="C36" s="73"/>
      <c r="D36" s="93"/>
      <c r="E36" s="58"/>
      <c r="F36" s="58"/>
      <c r="G36" s="58"/>
      <c r="H36" s="58"/>
      <c r="I36" s="83">
        <f t="shared" si="0"/>
      </c>
      <c r="J36" s="61">
        <f t="shared" si="1"/>
      </c>
    </row>
    <row r="37" spans="1:10" ht="12.75">
      <c r="A37" s="57">
        <v>27</v>
      </c>
      <c r="B37" s="68"/>
      <c r="C37" s="68"/>
      <c r="D37" s="93"/>
      <c r="E37" s="58"/>
      <c r="F37" s="58"/>
      <c r="G37" s="58"/>
      <c r="H37" s="58"/>
      <c r="I37" s="83">
        <f t="shared" si="0"/>
      </c>
      <c r="J37" s="61">
        <f t="shared" si="1"/>
      </c>
    </row>
    <row r="38" spans="1:10" ht="12.75">
      <c r="A38" s="57">
        <v>28</v>
      </c>
      <c r="B38" s="68"/>
      <c r="C38" s="68"/>
      <c r="D38" s="93"/>
      <c r="E38" s="58"/>
      <c r="F38" s="58"/>
      <c r="G38" s="58"/>
      <c r="H38" s="58"/>
      <c r="I38" s="83">
        <f t="shared" si="0"/>
      </c>
      <c r="J38" s="61">
        <f t="shared" si="1"/>
      </c>
    </row>
    <row r="39" spans="1:10" ht="12.75">
      <c r="A39" s="57">
        <v>29</v>
      </c>
      <c r="B39" s="68"/>
      <c r="C39" s="68"/>
      <c r="D39" s="93"/>
      <c r="E39" s="58"/>
      <c r="F39" s="58"/>
      <c r="G39" s="58"/>
      <c r="H39" s="58"/>
      <c r="I39" s="83">
        <f t="shared" si="0"/>
      </c>
      <c r="J39" s="61">
        <f t="shared" si="1"/>
      </c>
    </row>
    <row r="40" spans="1:10" ht="12.75">
      <c r="A40" s="57">
        <v>30</v>
      </c>
      <c r="B40" s="68"/>
      <c r="C40" s="68"/>
      <c r="D40" s="93"/>
      <c r="E40" s="58"/>
      <c r="F40" s="58"/>
      <c r="G40" s="58"/>
      <c r="H40" s="58"/>
      <c r="I40" s="83">
        <f t="shared" si="0"/>
      </c>
      <c r="J40" s="61">
        <f t="shared" si="1"/>
      </c>
    </row>
    <row r="41" spans="1:10" ht="12.75">
      <c r="A41" s="57">
        <v>31</v>
      </c>
      <c r="B41" s="68"/>
      <c r="C41" s="68"/>
      <c r="D41" s="93"/>
      <c r="E41" s="58"/>
      <c r="F41" s="58"/>
      <c r="G41" s="58"/>
      <c r="H41" s="58"/>
      <c r="I41" s="83">
        <f t="shared" si="0"/>
      </c>
      <c r="J41" s="61">
        <f t="shared" si="1"/>
      </c>
    </row>
    <row r="42" spans="1:10" ht="12.75">
      <c r="A42" s="57">
        <v>32</v>
      </c>
      <c r="B42" s="68"/>
      <c r="C42" s="68"/>
      <c r="D42" s="93"/>
      <c r="E42" s="58"/>
      <c r="F42" s="58"/>
      <c r="G42" s="58"/>
      <c r="H42" s="58"/>
      <c r="I42" s="83">
        <f t="shared" si="0"/>
      </c>
      <c r="J42" s="61">
        <f t="shared" si="1"/>
      </c>
    </row>
    <row r="43" spans="1:10" ht="12.75">
      <c r="A43" s="57">
        <v>33</v>
      </c>
      <c r="B43" s="68"/>
      <c r="C43" s="68"/>
      <c r="D43" s="93"/>
      <c r="E43" s="58"/>
      <c r="F43" s="58"/>
      <c r="G43" s="58"/>
      <c r="H43" s="58"/>
      <c r="I43" s="83">
        <f t="shared" si="0"/>
      </c>
      <c r="J43" s="61">
        <f t="shared" si="1"/>
      </c>
    </row>
    <row r="44" spans="1:10" ht="12.75">
      <c r="A44" s="57">
        <v>34</v>
      </c>
      <c r="B44" s="68"/>
      <c r="C44" s="68"/>
      <c r="D44" s="93"/>
      <c r="E44" s="58"/>
      <c r="F44" s="58"/>
      <c r="G44" s="58"/>
      <c r="H44" s="58"/>
      <c r="I44" s="83">
        <f t="shared" si="0"/>
      </c>
      <c r="J44" s="61">
        <f t="shared" si="1"/>
      </c>
    </row>
    <row r="45" spans="1:10" ht="12.75">
      <c r="A45" s="57">
        <v>35</v>
      </c>
      <c r="B45" s="68"/>
      <c r="C45" s="68"/>
      <c r="D45" s="93"/>
      <c r="E45" s="58"/>
      <c r="F45" s="58"/>
      <c r="G45" s="58"/>
      <c r="H45" s="58"/>
      <c r="I45" s="83">
        <f t="shared" si="0"/>
      </c>
      <c r="J45" s="61">
        <f t="shared" si="1"/>
      </c>
    </row>
    <row r="46" spans="1:10" ht="12.75">
      <c r="A46" s="57">
        <v>36</v>
      </c>
      <c r="B46" s="68"/>
      <c r="C46" s="68"/>
      <c r="D46" s="93"/>
      <c r="E46" s="58"/>
      <c r="F46" s="58"/>
      <c r="G46" s="58"/>
      <c r="H46" s="58"/>
      <c r="I46" s="83">
        <f t="shared" si="0"/>
      </c>
      <c r="J46" s="61">
        <f t="shared" si="1"/>
      </c>
    </row>
    <row r="47" spans="1:10" ht="12.75">
      <c r="A47" s="57">
        <v>37</v>
      </c>
      <c r="B47" s="68"/>
      <c r="C47" s="68"/>
      <c r="D47" s="93"/>
      <c r="E47" s="58"/>
      <c r="F47" s="58"/>
      <c r="G47" s="58"/>
      <c r="H47" s="58"/>
      <c r="I47" s="83">
        <f t="shared" si="0"/>
      </c>
      <c r="J47" s="61">
        <f t="shared" si="1"/>
      </c>
    </row>
    <row r="48" spans="1:10" ht="12.75">
      <c r="A48" s="57">
        <v>38</v>
      </c>
      <c r="B48" s="68"/>
      <c r="C48" s="97"/>
      <c r="D48" s="99"/>
      <c r="E48" s="100"/>
      <c r="F48" s="58"/>
      <c r="G48" s="100"/>
      <c r="H48" s="100"/>
      <c r="I48" s="83">
        <f t="shared" si="0"/>
      </c>
      <c r="J48" s="61">
        <f t="shared" si="1"/>
      </c>
    </row>
    <row r="49" spans="1:10" ht="12.75">
      <c r="A49" s="57">
        <v>39</v>
      </c>
      <c r="B49" s="68"/>
      <c r="C49" s="97"/>
      <c r="D49" s="99"/>
      <c r="E49" s="100"/>
      <c r="F49" s="100"/>
      <c r="G49" s="100"/>
      <c r="H49" s="100"/>
      <c r="I49" s="83">
        <f t="shared" si="0"/>
      </c>
      <c r="J49" s="61">
        <f t="shared" si="1"/>
      </c>
    </row>
    <row r="50" spans="1:10" ht="12.75">
      <c r="A50" s="57">
        <v>40</v>
      </c>
      <c r="B50" s="68"/>
      <c r="C50" s="97"/>
      <c r="D50" s="99"/>
      <c r="E50" s="100"/>
      <c r="F50" s="100"/>
      <c r="G50" s="100"/>
      <c r="H50" s="100"/>
      <c r="I50" s="83">
        <f t="shared" si="0"/>
      </c>
      <c r="J50" s="61">
        <f t="shared" si="1"/>
      </c>
    </row>
    <row r="51" spans="1:10" ht="12.75">
      <c r="A51" s="57">
        <v>41</v>
      </c>
      <c r="B51" s="68"/>
      <c r="C51" s="97"/>
      <c r="D51" s="99"/>
      <c r="E51" s="100"/>
      <c r="F51" s="100"/>
      <c r="G51" s="100"/>
      <c r="H51" s="100"/>
      <c r="I51" s="83">
        <f t="shared" si="0"/>
      </c>
      <c r="J51" s="61">
        <f t="shared" si="1"/>
      </c>
    </row>
    <row r="52" spans="1:10" ht="12.75">
      <c r="A52" s="57">
        <v>42</v>
      </c>
      <c r="B52" s="68"/>
      <c r="C52" s="97"/>
      <c r="D52" s="99"/>
      <c r="E52" s="100"/>
      <c r="F52" s="100"/>
      <c r="G52" s="100"/>
      <c r="H52" s="100"/>
      <c r="I52" s="83">
        <f t="shared" si="0"/>
      </c>
      <c r="J52" s="61">
        <f t="shared" si="1"/>
      </c>
    </row>
    <row r="53" spans="1:10" ht="12.75">
      <c r="A53" s="57">
        <v>43</v>
      </c>
      <c r="B53" s="68"/>
      <c r="C53" s="97"/>
      <c r="D53" s="99"/>
      <c r="E53" s="100"/>
      <c r="F53" s="100"/>
      <c r="G53" s="100"/>
      <c r="H53" s="100"/>
      <c r="I53" s="83">
        <f t="shared" si="0"/>
      </c>
      <c r="J53" s="61">
        <f t="shared" si="1"/>
      </c>
    </row>
    <row r="54" spans="1:10" ht="12.75">
      <c r="A54" s="57">
        <v>44</v>
      </c>
      <c r="B54" s="68"/>
      <c r="C54" s="97"/>
      <c r="D54" s="99"/>
      <c r="E54" s="100"/>
      <c r="F54" s="100"/>
      <c r="G54" s="100"/>
      <c r="H54" s="100"/>
      <c r="I54" s="83">
        <f t="shared" si="0"/>
      </c>
      <c r="J54" s="61">
        <f t="shared" si="1"/>
      </c>
    </row>
    <row r="55" spans="1:10" ht="12.75">
      <c r="A55" s="57">
        <v>45</v>
      </c>
      <c r="B55" s="68"/>
      <c r="C55" s="97"/>
      <c r="D55" s="93"/>
      <c r="E55" s="100"/>
      <c r="F55" s="100"/>
      <c r="G55" s="100"/>
      <c r="H55" s="58"/>
      <c r="I55" s="83">
        <f t="shared" si="0"/>
      </c>
      <c r="J55" s="61">
        <f t="shared" si="1"/>
      </c>
    </row>
    <row r="56" spans="1:10" ht="12.75">
      <c r="A56" s="57">
        <v>46</v>
      </c>
      <c r="B56" s="68"/>
      <c r="C56" s="68"/>
      <c r="D56" s="93"/>
      <c r="E56" s="100"/>
      <c r="F56" s="58"/>
      <c r="G56" s="58"/>
      <c r="H56" s="58"/>
      <c r="I56" s="83">
        <f t="shared" si="0"/>
      </c>
      <c r="J56" s="61">
        <f t="shared" si="1"/>
      </c>
    </row>
    <row r="57" spans="1:10" ht="12.75">
      <c r="A57" s="57">
        <v>47</v>
      </c>
      <c r="B57" s="68"/>
      <c r="C57" s="68"/>
      <c r="D57" s="93"/>
      <c r="E57" s="58"/>
      <c r="F57" s="58"/>
      <c r="G57" s="58"/>
      <c r="H57" s="58"/>
      <c r="I57" s="83">
        <f t="shared" si="0"/>
      </c>
      <c r="J57" s="61">
        <f t="shared" si="1"/>
      </c>
    </row>
    <row r="58" spans="1:10" ht="12.75">
      <c r="A58" s="57">
        <v>48</v>
      </c>
      <c r="B58" s="68"/>
      <c r="C58" s="68"/>
      <c r="D58" s="93"/>
      <c r="E58" s="58"/>
      <c r="F58" s="58"/>
      <c r="G58" s="58"/>
      <c r="H58" s="58"/>
      <c r="I58" s="83">
        <f t="shared" si="0"/>
      </c>
      <c r="J58" s="61">
        <f t="shared" si="1"/>
      </c>
    </row>
    <row r="59" spans="1:10" ht="12.75">
      <c r="A59" s="57">
        <v>49</v>
      </c>
      <c r="B59" s="68"/>
      <c r="C59" s="68"/>
      <c r="D59" s="93"/>
      <c r="E59" s="58"/>
      <c r="F59" s="58"/>
      <c r="G59" s="58"/>
      <c r="H59" s="58"/>
      <c r="I59" s="83">
        <f t="shared" si="0"/>
      </c>
      <c r="J59" s="61">
        <f t="shared" si="1"/>
      </c>
    </row>
    <row r="60" spans="1:10" ht="12.75">
      <c r="A60" s="57">
        <v>50</v>
      </c>
      <c r="B60" s="68"/>
      <c r="C60" s="68"/>
      <c r="D60" s="93"/>
      <c r="E60" s="58"/>
      <c r="F60" s="58"/>
      <c r="G60" s="58"/>
      <c r="H60" s="58"/>
      <c r="I60" s="83">
        <f t="shared" si="0"/>
      </c>
      <c r="J60" s="61">
        <f t="shared" si="1"/>
      </c>
    </row>
    <row r="61" spans="1:10" ht="12.75">
      <c r="A61" s="57">
        <v>51</v>
      </c>
      <c r="B61" s="68"/>
      <c r="C61" s="68"/>
      <c r="D61" s="93"/>
      <c r="E61" s="58"/>
      <c r="F61" s="58"/>
      <c r="G61" s="58"/>
      <c r="H61" s="58"/>
      <c r="I61" s="83">
        <f t="shared" si="0"/>
      </c>
      <c r="J61" s="61">
        <f aca="true" t="shared" si="2" ref="J61:J70">IF(OR(F61=0,H61="",I61="",E61&lt;2000)=FALSE,IF(H61="DA",(5*F61),(2*F61)),"")</f>
      </c>
    </row>
    <row r="62" spans="1:10" ht="12.75">
      <c r="A62" s="57">
        <v>52</v>
      </c>
      <c r="B62" s="68"/>
      <c r="C62" s="68"/>
      <c r="D62" s="93"/>
      <c r="E62" s="58"/>
      <c r="F62" s="58"/>
      <c r="G62" s="58"/>
      <c r="H62" s="58"/>
      <c r="I62" s="83">
        <f t="shared" si="0"/>
      </c>
      <c r="J62" s="61">
        <f t="shared" si="2"/>
      </c>
    </row>
    <row r="63" spans="1:10" ht="12.75">
      <c r="A63" s="57">
        <v>53</v>
      </c>
      <c r="B63" s="68"/>
      <c r="C63" s="68"/>
      <c r="D63" s="93"/>
      <c r="E63" s="58"/>
      <c r="F63" s="58"/>
      <c r="G63" s="58"/>
      <c r="H63" s="58"/>
      <c r="I63" s="83">
        <f t="shared" si="0"/>
      </c>
      <c r="J63" s="61">
        <f t="shared" si="2"/>
      </c>
    </row>
    <row r="64" spans="1:10" ht="12.75">
      <c r="A64" s="57">
        <v>54</v>
      </c>
      <c r="B64" s="68"/>
      <c r="C64" s="68"/>
      <c r="D64" s="93"/>
      <c r="E64" s="58"/>
      <c r="F64" s="58"/>
      <c r="G64" s="58"/>
      <c r="H64" s="58"/>
      <c r="I64" s="83">
        <f t="shared" si="0"/>
      </c>
      <c r="J64" s="61">
        <f t="shared" si="2"/>
      </c>
    </row>
    <row r="65" spans="1:10" ht="12.75">
      <c r="A65" s="57">
        <v>55</v>
      </c>
      <c r="B65" s="68"/>
      <c r="C65" s="68"/>
      <c r="D65" s="93"/>
      <c r="E65" s="58"/>
      <c r="F65" s="58"/>
      <c r="G65" s="58"/>
      <c r="H65" s="58"/>
      <c r="I65" s="83">
        <f t="shared" si="0"/>
      </c>
      <c r="J65" s="61">
        <f t="shared" si="2"/>
      </c>
    </row>
    <row r="66" spans="1:10" ht="12.75">
      <c r="A66" s="57">
        <v>56</v>
      </c>
      <c r="B66" s="68"/>
      <c r="C66" s="68"/>
      <c r="D66" s="93"/>
      <c r="E66" s="58"/>
      <c r="F66" s="58"/>
      <c r="G66" s="58"/>
      <c r="H66" s="58"/>
      <c r="I66" s="83">
        <f t="shared" si="0"/>
      </c>
      <c r="J66" s="61">
        <f t="shared" si="2"/>
      </c>
    </row>
    <row r="67" spans="1:10" ht="12.75">
      <c r="A67" s="57">
        <v>57</v>
      </c>
      <c r="B67" s="68"/>
      <c r="C67" s="68"/>
      <c r="D67" s="93"/>
      <c r="E67" s="58"/>
      <c r="F67" s="58"/>
      <c r="G67" s="58"/>
      <c r="H67" s="58"/>
      <c r="I67" s="83">
        <f t="shared" si="0"/>
      </c>
      <c r="J67" s="61">
        <f t="shared" si="2"/>
      </c>
    </row>
    <row r="68" spans="1:10" ht="12.75">
      <c r="A68" s="57">
        <v>58</v>
      </c>
      <c r="B68" s="68"/>
      <c r="C68" s="68"/>
      <c r="D68" s="93"/>
      <c r="E68" s="58"/>
      <c r="F68" s="58"/>
      <c r="G68" s="58"/>
      <c r="H68" s="58"/>
      <c r="I68" s="83">
        <f t="shared" si="0"/>
      </c>
      <c r="J68" s="61">
        <f t="shared" si="2"/>
      </c>
    </row>
    <row r="69" spans="1:10" ht="12.75">
      <c r="A69" s="57">
        <v>59</v>
      </c>
      <c r="B69" s="68"/>
      <c r="C69" s="68"/>
      <c r="D69" s="93"/>
      <c r="E69" s="58"/>
      <c r="F69" s="58"/>
      <c r="G69" s="58"/>
      <c r="H69" s="58"/>
      <c r="I69" s="83">
        <f t="shared" si="0"/>
      </c>
      <c r="J69" s="61">
        <f t="shared" si="2"/>
      </c>
    </row>
    <row r="70" spans="1:10" ht="12.75">
      <c r="A70" s="57">
        <v>60</v>
      </c>
      <c r="B70" s="68"/>
      <c r="C70" s="68"/>
      <c r="D70" s="93"/>
      <c r="E70" s="58"/>
      <c r="F70" s="58"/>
      <c r="G70" s="58"/>
      <c r="H70" s="58"/>
      <c r="I70" s="83">
        <f t="shared" si="0"/>
      </c>
      <c r="J70" s="61">
        <f t="shared" si="2"/>
      </c>
    </row>
    <row r="71" spans="1:10" ht="12.75">
      <c r="A71" s="70"/>
      <c r="B71" s="74"/>
      <c r="C71" s="74"/>
      <c r="D71" s="96"/>
      <c r="E71" s="70"/>
      <c r="F71" s="70"/>
      <c r="G71" s="70"/>
      <c r="H71" s="70"/>
      <c r="I71" s="70"/>
      <c r="J71" s="72"/>
    </row>
    <row r="72" spans="1:10" ht="12.75">
      <c r="A72" s="70"/>
      <c r="B72" s="74"/>
      <c r="C72" s="74"/>
      <c r="D72" s="96"/>
      <c r="E72" s="70"/>
      <c r="F72" s="70"/>
      <c r="G72" s="70"/>
      <c r="H72" s="70"/>
      <c r="I72" s="70"/>
      <c r="J72" s="72"/>
    </row>
    <row r="73" spans="1:10" ht="12.75">
      <c r="A73" s="70"/>
      <c r="B73" s="74"/>
      <c r="C73" s="74"/>
      <c r="D73" s="96"/>
      <c r="E73" s="70"/>
      <c r="F73" s="70"/>
      <c r="G73" s="70"/>
      <c r="H73" s="70"/>
      <c r="I73" s="70"/>
      <c r="J73" s="72"/>
    </row>
    <row r="74" spans="1:10" ht="12.75">
      <c r="A74" s="70"/>
      <c r="B74" s="71"/>
      <c r="C74" s="71"/>
      <c r="D74" s="96"/>
      <c r="E74" s="70"/>
      <c r="F74" s="70"/>
      <c r="G74" s="70"/>
      <c r="H74" s="70"/>
      <c r="I74" s="70"/>
      <c r="J74" s="72"/>
    </row>
    <row r="75" spans="1:10" ht="12.75">
      <c r="A75" s="70"/>
      <c r="B75" s="71"/>
      <c r="C75" s="71"/>
      <c r="D75" s="96"/>
      <c r="E75" s="70"/>
      <c r="F75" s="70"/>
      <c r="G75" s="70"/>
      <c r="H75" s="70"/>
      <c r="I75" s="70"/>
      <c r="J75" s="72"/>
    </row>
    <row r="76" spans="1:10" ht="12.75">
      <c r="A76" s="70"/>
      <c r="B76" s="71"/>
      <c r="C76" s="71"/>
      <c r="D76" s="96"/>
      <c r="E76" s="70"/>
      <c r="F76" s="70"/>
      <c r="G76" s="70"/>
      <c r="H76" s="70"/>
      <c r="I76" s="70"/>
      <c r="J76" s="72"/>
    </row>
    <row r="77" spans="1:10" ht="12.75">
      <c r="A77" s="70"/>
      <c r="B77" s="71"/>
      <c r="C77" s="71"/>
      <c r="D77" s="96"/>
      <c r="E77" s="70"/>
      <c r="F77" s="70"/>
      <c r="G77" s="70"/>
      <c r="H77" s="70"/>
      <c r="I77" s="70"/>
      <c r="J77" s="72"/>
    </row>
    <row r="78" spans="1:10" ht="12.75">
      <c r="A78" s="70"/>
      <c r="B78" s="71"/>
      <c r="C78" s="71"/>
      <c r="D78" s="96"/>
      <c r="E78" s="70"/>
      <c r="F78" s="70"/>
      <c r="G78" s="70"/>
      <c r="H78" s="70"/>
      <c r="I78" s="70"/>
      <c r="J78" s="72"/>
    </row>
    <row r="79" spans="1:10" ht="12.75">
      <c r="A79" s="70"/>
      <c r="B79" s="71"/>
      <c r="C79" s="71"/>
      <c r="D79" s="96"/>
      <c r="E79" s="70"/>
      <c r="F79" s="70"/>
      <c r="G79" s="70"/>
      <c r="H79" s="70"/>
      <c r="I79" s="70"/>
      <c r="J79" s="72"/>
    </row>
    <row r="80" spans="1:10" ht="12.75">
      <c r="A80" s="70"/>
      <c r="B80" s="71"/>
      <c r="C80" s="71"/>
      <c r="D80" s="96"/>
      <c r="E80" s="70"/>
      <c r="F80" s="70"/>
      <c r="G80" s="70"/>
      <c r="H80" s="70"/>
      <c r="I80" s="70"/>
      <c r="J80" s="72"/>
    </row>
    <row r="81" spans="1:10" ht="12.75">
      <c r="A81" s="70"/>
      <c r="B81" s="71"/>
      <c r="C81" s="71"/>
      <c r="D81" s="96"/>
      <c r="E81" s="70"/>
      <c r="F81" s="70"/>
      <c r="G81" s="70"/>
      <c r="H81" s="70"/>
      <c r="I81" s="70"/>
      <c r="J81" s="72"/>
    </row>
    <row r="82" spans="1:10" ht="12.75">
      <c r="A82" s="70"/>
      <c r="B82" s="71"/>
      <c r="C82" s="71"/>
      <c r="D82" s="96"/>
      <c r="E82" s="70"/>
      <c r="F82" s="70"/>
      <c r="G82" s="70"/>
      <c r="H82" s="70"/>
      <c r="I82" s="70"/>
      <c r="J82" s="72"/>
    </row>
    <row r="83" spans="1:10" ht="12.75">
      <c r="A83" s="70"/>
      <c r="B83" s="71"/>
      <c r="C83" s="71"/>
      <c r="D83" s="96"/>
      <c r="E83" s="70"/>
      <c r="F83" s="70"/>
      <c r="G83" s="70"/>
      <c r="H83" s="70"/>
      <c r="I83" s="70"/>
      <c r="J83" s="72"/>
    </row>
    <row r="84" spans="1:10" ht="12.75">
      <c r="A84" s="70"/>
      <c r="B84" s="71"/>
      <c r="C84" s="71"/>
      <c r="D84" s="96"/>
      <c r="E84" s="70"/>
      <c r="F84" s="70"/>
      <c r="G84" s="70"/>
      <c r="H84" s="70"/>
      <c r="I84" s="70"/>
      <c r="J84" s="72"/>
    </row>
    <row r="85" spans="1:10" ht="12.75">
      <c r="A85" s="70"/>
      <c r="B85" s="71"/>
      <c r="C85" s="71"/>
      <c r="D85" s="96"/>
      <c r="E85" s="70"/>
      <c r="F85" s="70"/>
      <c r="G85" s="70"/>
      <c r="H85" s="70"/>
      <c r="I85" s="70"/>
      <c r="J85" s="72"/>
    </row>
    <row r="86" spans="1:10" ht="12.75">
      <c r="A86" s="70"/>
      <c r="B86" s="71"/>
      <c r="C86" s="71"/>
      <c r="D86" s="96"/>
      <c r="E86" s="70"/>
      <c r="F86" s="70"/>
      <c r="G86" s="70"/>
      <c r="H86" s="70"/>
      <c r="I86" s="70"/>
      <c r="J86" s="72"/>
    </row>
    <row r="87" spans="1:10" ht="12.75">
      <c r="A87" s="70"/>
      <c r="B87" s="71"/>
      <c r="C87" s="71"/>
      <c r="D87" s="96"/>
      <c r="E87" s="70"/>
      <c r="F87" s="70"/>
      <c r="G87" s="70"/>
      <c r="H87" s="70"/>
      <c r="I87" s="70"/>
      <c r="J87" s="72"/>
    </row>
    <row r="88" spans="1:10" ht="12.75">
      <c r="A88" s="70"/>
      <c r="B88" s="71"/>
      <c r="C88" s="71"/>
      <c r="D88" s="70"/>
      <c r="E88" s="70"/>
      <c r="F88" s="70"/>
      <c r="G88" s="70"/>
      <c r="H88" s="70"/>
      <c r="I88" s="70"/>
      <c r="J88" s="72"/>
    </row>
    <row r="89" spans="1:10" ht="12.75">
      <c r="A89" s="70"/>
      <c r="B89" s="71"/>
      <c r="C89" s="71"/>
      <c r="D89" s="70"/>
      <c r="E89" s="70"/>
      <c r="F89" s="70"/>
      <c r="G89" s="70"/>
      <c r="H89" s="70"/>
      <c r="I89" s="70"/>
      <c r="J89" s="72"/>
    </row>
    <row r="90" spans="1:10" ht="12.75">
      <c r="A90" s="70"/>
      <c r="B90" s="71"/>
      <c r="C90" s="71"/>
      <c r="D90" s="70"/>
      <c r="E90" s="70"/>
      <c r="F90" s="70"/>
      <c r="G90" s="70"/>
      <c r="H90" s="70"/>
      <c r="I90" s="70"/>
      <c r="J90" s="72"/>
    </row>
    <row r="91" spans="1:10" ht="12.75">
      <c r="A91" s="70"/>
      <c r="B91" s="71"/>
      <c r="C91" s="71"/>
      <c r="D91" s="70"/>
      <c r="E91" s="70"/>
      <c r="F91" s="70"/>
      <c r="G91" s="70"/>
      <c r="H91" s="70"/>
      <c r="I91" s="70"/>
      <c r="J91" s="72"/>
    </row>
    <row r="92" spans="1:10" ht="12.75">
      <c r="A92" s="70"/>
      <c r="B92" s="71"/>
      <c r="C92" s="71"/>
      <c r="D92" s="70"/>
      <c r="E92" s="70"/>
      <c r="F92" s="70"/>
      <c r="G92" s="70"/>
      <c r="H92" s="70"/>
      <c r="I92" s="70"/>
      <c r="J92" s="72"/>
    </row>
    <row r="93" spans="1:10" ht="12.75">
      <c r="A93" s="70"/>
      <c r="B93" s="71"/>
      <c r="C93" s="71"/>
      <c r="D93" s="70"/>
      <c r="E93" s="70"/>
      <c r="F93" s="70"/>
      <c r="G93" s="70"/>
      <c r="H93" s="70"/>
      <c r="I93" s="70"/>
      <c r="J93" s="72"/>
    </row>
    <row r="94" spans="1:10" ht="12.75">
      <c r="A94" s="70"/>
      <c r="B94" s="71"/>
      <c r="C94" s="71"/>
      <c r="D94" s="70"/>
      <c r="E94" s="70"/>
      <c r="F94" s="70"/>
      <c r="G94" s="70"/>
      <c r="H94" s="70"/>
      <c r="I94" s="70"/>
      <c r="J94" s="72"/>
    </row>
    <row r="95" spans="1:10" ht="12.75">
      <c r="A95" s="70"/>
      <c r="B95" s="71"/>
      <c r="C95" s="71"/>
      <c r="D95" s="70"/>
      <c r="E95" s="70"/>
      <c r="F95" s="70"/>
      <c r="G95" s="70"/>
      <c r="H95" s="70"/>
      <c r="I95" s="70"/>
      <c r="J95" s="72"/>
    </row>
    <row r="96" spans="1:10" ht="12.75">
      <c r="A96" s="70"/>
      <c r="B96" s="71"/>
      <c r="C96" s="71"/>
      <c r="D96" s="70"/>
      <c r="E96" s="70"/>
      <c r="F96" s="70"/>
      <c r="G96" s="70"/>
      <c r="H96" s="70"/>
      <c r="I96" s="70"/>
      <c r="J96" s="72"/>
    </row>
    <row r="97" spans="1:10" ht="12.75">
      <c r="A97" s="70"/>
      <c r="B97" s="71"/>
      <c r="C97" s="71"/>
      <c r="D97" s="70"/>
      <c r="E97" s="70"/>
      <c r="F97" s="70"/>
      <c r="G97" s="70"/>
      <c r="H97" s="70"/>
      <c r="I97" s="70"/>
      <c r="J97" s="72"/>
    </row>
    <row r="98" spans="1:10" ht="12.75">
      <c r="A98" s="70"/>
      <c r="B98" s="71"/>
      <c r="C98" s="71"/>
      <c r="D98" s="70"/>
      <c r="E98" s="70"/>
      <c r="F98" s="70"/>
      <c r="G98" s="70"/>
      <c r="H98" s="70"/>
      <c r="I98" s="70"/>
      <c r="J98" s="72"/>
    </row>
    <row r="99" spans="1:10" ht="12.75">
      <c r="A99" s="70"/>
      <c r="B99" s="71"/>
      <c r="C99" s="71"/>
      <c r="D99" s="70"/>
      <c r="E99" s="70"/>
      <c r="F99" s="70"/>
      <c r="G99" s="70"/>
      <c r="H99" s="70"/>
      <c r="I99" s="70"/>
      <c r="J99" s="72"/>
    </row>
  </sheetData>
  <sheetProtection password="952F" sheet="1"/>
  <mergeCells count="11">
    <mergeCell ref="E8:E9"/>
    <mergeCell ref="F8:F9"/>
    <mergeCell ref="G8:G9"/>
    <mergeCell ref="H8:I8"/>
    <mergeCell ref="J8:J9"/>
    <mergeCell ref="A1:C1"/>
    <mergeCell ref="B6:J6"/>
    <mergeCell ref="A8:A9"/>
    <mergeCell ref="B8:B9"/>
    <mergeCell ref="C8:C9"/>
    <mergeCell ref="D8:D9"/>
  </mergeCells>
  <dataValidations count="1">
    <dataValidation type="list" allowBlank="1" showInputMessage="1" showErrorMessage="1" sqref="H11:H70">
      <formula1>$M$9:$M$10</formula1>
    </dataValidation>
  </dataValidation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1.8515625" style="127" customWidth="1"/>
    <col min="2" max="2" width="102.28125" style="127" customWidth="1"/>
    <col min="3" max="3" width="7.00390625" style="128" bestFit="1" customWidth="1"/>
    <col min="4" max="4" width="7.8515625" style="128" bestFit="1" customWidth="1"/>
    <col min="5" max="5" width="8.140625" style="128" bestFit="1" customWidth="1"/>
    <col min="6" max="6" width="9.140625" style="140" hidden="1" customWidth="1"/>
    <col min="7" max="10" width="4.7109375" style="141" hidden="1" customWidth="1"/>
    <col min="11" max="11" width="6.7109375" style="127" customWidth="1"/>
    <col min="12" max="16384" width="9.140625" style="127" customWidth="1"/>
  </cols>
  <sheetData>
    <row r="1" spans="1:5" ht="11.25">
      <c r="A1" s="179" t="s">
        <v>0</v>
      </c>
      <c r="B1" s="179"/>
      <c r="C1" s="179"/>
      <c r="D1" s="127"/>
      <c r="E1" s="127"/>
    </row>
    <row r="2" spans="1:5" ht="11.25">
      <c r="A2" s="183" t="str">
        <f>'Date initiale'!B15</f>
        <v>Facultatea de Electrotehnică şi Electronergetică</v>
      </c>
      <c r="B2" s="183"/>
      <c r="C2" s="127"/>
      <c r="D2" s="127"/>
      <c r="E2" s="127"/>
    </row>
    <row r="3" spans="1:5" ht="11.25">
      <c r="A3" s="183" t="str">
        <f>'Date initiale'!B16</f>
        <v>Departamentul de Electroenegetică</v>
      </c>
      <c r="B3" s="183"/>
      <c r="C3" s="184"/>
      <c r="D3" s="184"/>
      <c r="E3" s="184"/>
    </row>
    <row r="4" spans="3:5" ht="11.25">
      <c r="C4" s="127"/>
      <c r="D4" s="127"/>
      <c r="E4" s="127"/>
    </row>
    <row r="5" spans="1:10" s="131" customFormat="1" ht="22.5">
      <c r="A5" s="129" t="s">
        <v>98</v>
      </c>
      <c r="B5" s="130"/>
      <c r="C5" s="129" t="s">
        <v>134</v>
      </c>
      <c r="D5" s="130" t="s">
        <v>148</v>
      </c>
      <c r="E5" s="130" t="s">
        <v>151</v>
      </c>
      <c r="F5" s="142" t="s">
        <v>45</v>
      </c>
      <c r="G5" s="142" t="s">
        <v>6</v>
      </c>
      <c r="H5" s="142" t="s">
        <v>7</v>
      </c>
      <c r="I5" s="142" t="s">
        <v>8</v>
      </c>
      <c r="J5" s="142" t="s">
        <v>9</v>
      </c>
    </row>
    <row r="6" spans="1:10" ht="11.25">
      <c r="A6" s="132" t="s">
        <v>99</v>
      </c>
      <c r="B6" s="133" t="str">
        <f>'1.1.1.1'!B6:H6</f>
        <v>1.1.1.1. Cărţi de specialitate sau capitole în cărţi de specialitate publicate la edituri din străinătate</v>
      </c>
      <c r="C6" s="134">
        <f>COUNTA('1.1.1.1'!B10:B21)</f>
        <v>0</v>
      </c>
      <c r="D6" s="135">
        <f>'1.1.1.1'!H9</f>
        <v>0</v>
      </c>
      <c r="E6" s="134"/>
      <c r="F6" s="42">
        <f>IF('Date initiale'!B12="Profesor",G6,IF('Date initiale'!B12="Conferentiar",H6,IF('Date initiale'!B12="Sef lucrari",I6,IF('Date initiale'!B12="Asistent",J6,))))</f>
        <v>4</v>
      </c>
      <c r="G6" s="141">
        <v>4</v>
      </c>
      <c r="H6" s="141">
        <v>2</v>
      </c>
      <c r="I6" s="141">
        <v>0</v>
      </c>
      <c r="J6" s="141">
        <v>0</v>
      </c>
    </row>
    <row r="7" spans="1:5" ht="11.25">
      <c r="A7" s="132" t="s">
        <v>100</v>
      </c>
      <c r="B7" s="133" t="str">
        <f>'1.1.1.2'!B6:H6</f>
        <v>1.1.1.2. Cărţi de specialitate sau capitole în cărţi de specialitate publicate la edituri din ţară</v>
      </c>
      <c r="C7" s="134">
        <f>COUNTA('1.1.1.2'!B10:B24)</f>
        <v>4</v>
      </c>
      <c r="D7" s="135">
        <f>'1.1.1.2'!H9</f>
        <v>83.19761904761904</v>
      </c>
      <c r="E7" s="134"/>
    </row>
    <row r="8" spans="1:5" ht="11.25">
      <c r="A8" s="132" t="s">
        <v>101</v>
      </c>
      <c r="B8" s="133" t="str">
        <f>'1.1.2.1'!B6:H6</f>
        <v>1.1.2.1. Cărţi de specialitate sau capitole în cărţi de specialitate publicate ca editor / coordonator la edituri din străinătate</v>
      </c>
      <c r="C8" s="134">
        <f>COUNTA('1.1.2.1'!B10:B24)</f>
        <v>0</v>
      </c>
      <c r="D8" s="135">
        <f>'1.1.2.1'!H9</f>
        <v>0</v>
      </c>
      <c r="E8" s="134"/>
    </row>
    <row r="9" spans="1:5" ht="11.25">
      <c r="A9" s="132" t="s">
        <v>102</v>
      </c>
      <c r="B9" s="133" t="str">
        <f>'1.1.2.2'!B6:H6</f>
        <v>1.1.2.2. Cărţi de specialitate sau capitole în cărţi de specialitate publicate ca editor / coordonator la edituri din ţară</v>
      </c>
      <c r="C9" s="134">
        <f>COUNTA('1.1.2.2'!B10:B24)</f>
        <v>1</v>
      </c>
      <c r="D9" s="135">
        <f>'1.1.2.2'!H9</f>
        <v>4.476190476190476</v>
      </c>
      <c r="E9" s="134"/>
    </row>
    <row r="10" spans="1:10" ht="11.25">
      <c r="A10" s="132" t="s">
        <v>103</v>
      </c>
      <c r="B10" s="133" t="str">
        <f>'1.2.1a'!B6:H6</f>
        <v>1.2.1.a. Manuale, suport de curs publicate la edituri</v>
      </c>
      <c r="C10" s="136">
        <f>COUNTA('1.2.1a'!B10:B24)</f>
        <v>2</v>
      </c>
      <c r="D10" s="135">
        <f>'1.2.1a'!H9</f>
        <v>31.2</v>
      </c>
      <c r="E10" s="134"/>
      <c r="F10" s="42">
        <f>IF('Date initiale'!B12="Profesor",G10,IF('Date initiale'!B12="Conferentiar",H10,IF('Date initiale'!B12="Sef lucrari",I10,IF('Date initiale'!B12="Asistent",J10,))))</f>
        <v>2</v>
      </c>
      <c r="G10" s="141">
        <v>2</v>
      </c>
      <c r="H10" s="141">
        <v>1</v>
      </c>
      <c r="I10" s="141">
        <v>0</v>
      </c>
      <c r="J10" s="141">
        <v>0</v>
      </c>
    </row>
    <row r="11" spans="1:5" ht="11.25">
      <c r="A11" s="132" t="s">
        <v>104</v>
      </c>
      <c r="B11" s="133" t="str">
        <f>'1.2.1b'!B8:H8</f>
        <v>1.2.1.b. Suport de curs electronic</v>
      </c>
      <c r="C11" s="136">
        <f>COUNTA('1.2.1b'!B12:B23)</f>
        <v>3</v>
      </c>
      <c r="D11" s="135">
        <f>'1.2.1b'!H11</f>
        <v>15.899999999999999</v>
      </c>
      <c r="E11" s="134"/>
    </row>
    <row r="12" spans="1:10" ht="11.25">
      <c r="A12" s="132" t="s">
        <v>105</v>
      </c>
      <c r="B12" s="133" t="str">
        <f>'1.2.2'!B6:H6</f>
        <v>1.2.2. Culegeri de probleme, îndrumătoare de laborator / aplicaţii şi proiectare</v>
      </c>
      <c r="C12" s="136">
        <f>COUNTA('1.2.2'!B10:B34)</f>
        <v>2</v>
      </c>
      <c r="D12" s="135">
        <f>'1.2.2'!H9</f>
        <v>5.9523809523809526</v>
      </c>
      <c r="E12" s="134"/>
      <c r="F12" s="42">
        <f>IF('Date initiale'!B12="Profesor",G12,IF('Date initiale'!B12="Conferentiar",H12,IF('Date initiale'!B12="Sef lucrari",I12,IF('Date initiale'!B12="Asistent",J12,))))</f>
        <v>2</v>
      </c>
      <c r="G12" s="141">
        <v>2</v>
      </c>
      <c r="H12" s="141">
        <v>1</v>
      </c>
      <c r="I12" s="141">
        <v>1</v>
      </c>
      <c r="J12" s="141">
        <v>0</v>
      </c>
    </row>
    <row r="13" spans="1:5" ht="11.25">
      <c r="A13" s="132">
        <v>1.3</v>
      </c>
      <c r="B13" s="133" t="str">
        <f>'1.3'!B6:F6</f>
        <v>1.3. Coordonare de programe de studii, organizare şi coordonare programe de formare continuă şi proiecte educaţionale</v>
      </c>
      <c r="C13" s="134">
        <f>COUNTA('1.3'!B10:B24)</f>
        <v>12</v>
      </c>
      <c r="D13" s="135">
        <f>'1.3'!F9</f>
        <v>120</v>
      </c>
      <c r="E13" s="134"/>
    </row>
    <row r="14" spans="1:10" ht="11.25">
      <c r="A14" s="180" t="s">
        <v>139</v>
      </c>
      <c r="B14" s="181"/>
      <c r="C14" s="134"/>
      <c r="D14" s="137">
        <f>SUM(D6:D13)</f>
        <v>260.7261904761905</v>
      </c>
      <c r="E14" s="129">
        <f>IF('Date initiale'!B12="Profesor",G14,IF('Date initiale'!B12="Conferentiar",H14,IF('Date initiale'!B12="Sef lucrari",I14,IF('Date initiale'!B12="Asistent",J14,))))</f>
        <v>80</v>
      </c>
      <c r="G14" s="141">
        <v>80</v>
      </c>
      <c r="H14" s="141">
        <v>40</v>
      </c>
      <c r="I14" s="141">
        <v>10</v>
      </c>
      <c r="J14" s="141">
        <v>0</v>
      </c>
    </row>
    <row r="15" spans="1:10" ht="11.25">
      <c r="A15" s="132" t="s">
        <v>106</v>
      </c>
      <c r="B15" s="133" t="str">
        <f>'2.1a'!B6:J6</f>
        <v>2.1.a. Articole publicate în reviste de specialitate, cotate ISI</v>
      </c>
      <c r="C15" s="134">
        <f>COUNTA('2.1a'!B10:B24)</f>
        <v>3</v>
      </c>
      <c r="D15" s="135">
        <f>'2.1a'!J9</f>
        <v>26.946666666666665</v>
      </c>
      <c r="E15" s="134"/>
      <c r="F15" s="42">
        <f>IF('Date initiale'!B12="Profesor",G15,IF('Date initiale'!B12="Conferentiar",H15,IF('Date initiale'!B12="Sef lucrari",I15,IF('Date initiale'!B12="Asistent",J15,))))</f>
        <v>8</v>
      </c>
      <c r="G15" s="141">
        <v>8</v>
      </c>
      <c r="H15" s="141">
        <v>5</v>
      </c>
      <c r="I15" s="141">
        <v>2</v>
      </c>
      <c r="J15" s="141">
        <v>0</v>
      </c>
    </row>
    <row r="16" spans="1:5" ht="11.25">
      <c r="A16" s="132" t="s">
        <v>107</v>
      </c>
      <c r="B16" s="133" t="str">
        <f>'2.1b'!B6:I6</f>
        <v>2.1.b. Articole publicate în volumele unor manifestări ştiinţifice (proceedings), cotate ISI</v>
      </c>
      <c r="C16" s="134">
        <f>COUNTA('2.1b'!B10:B59)</f>
        <v>19</v>
      </c>
      <c r="D16" s="135">
        <f>'2.1b'!I9</f>
        <v>120.83333333333331</v>
      </c>
      <c r="E16" s="134"/>
    </row>
    <row r="17" spans="1:10" ht="11.25">
      <c r="A17" s="132" t="s">
        <v>108</v>
      </c>
      <c r="B17" s="133" t="str">
        <f>'2.2a'!B6:J6</f>
        <v>2.2.a. Articole publicate în reviste de specialitate, cotate alte BDI</v>
      </c>
      <c r="C17" s="134">
        <f>COUNTA('2.2a'!B10:B59)</f>
        <v>2</v>
      </c>
      <c r="D17" s="135">
        <f>'2.2a'!J9</f>
        <v>20</v>
      </c>
      <c r="E17" s="134"/>
      <c r="F17" s="42">
        <f>IF('Date initiale'!B12="Profesor",G17,IF('Date initiale'!B12="Conferentiar",H17,IF('Date initiale'!B12="Sef lucrari",I17,IF('Date initiale'!B12="Asistent",J17,))))</f>
        <v>15</v>
      </c>
      <c r="G17" s="141">
        <v>15</v>
      </c>
      <c r="H17" s="141">
        <v>10</v>
      </c>
      <c r="I17" s="141">
        <v>3</v>
      </c>
      <c r="J17" s="141">
        <v>0</v>
      </c>
    </row>
    <row r="18" spans="1:5" ht="11.25">
      <c r="A18" s="132" t="s">
        <v>109</v>
      </c>
      <c r="B18" s="133" t="str">
        <f>'2.2b'!B6:J6</f>
        <v>2.2.b. Articole publicate în volumele unor manifestări ştiinţifice (proceedings), cotate alte BDI</v>
      </c>
      <c r="C18" s="134">
        <f>COUNTA('2.2b'!B10:B59)</f>
        <v>18</v>
      </c>
      <c r="D18" s="135">
        <f>'2.2b'!J9</f>
        <v>96.33333333333334</v>
      </c>
      <c r="E18" s="134"/>
    </row>
    <row r="19" spans="1:5" ht="11.25">
      <c r="A19" s="132" t="s">
        <v>110</v>
      </c>
      <c r="B19" s="133" t="str">
        <f>'2.3.1a'!B6:I6</f>
        <v>2.3.1.a. Proprietate intelectuală, brevete de invenţie internaţionale</v>
      </c>
      <c r="C19" s="134">
        <f>COUNTA('2.3.1a'!B10:B24)</f>
        <v>0</v>
      </c>
      <c r="D19" s="135">
        <f>'2.3.1a'!I9</f>
        <v>0</v>
      </c>
      <c r="E19" s="134"/>
    </row>
    <row r="20" spans="1:5" ht="11.25">
      <c r="A20" s="132" t="s">
        <v>111</v>
      </c>
      <c r="B20" s="133" t="str">
        <f>'2.3.1b'!B6:H6</f>
        <v>2.3.1.b. Proprietate intelectuală, brevete de invenţie naţionale</v>
      </c>
      <c r="C20" s="134">
        <f>COUNTA('2.3.1b'!B10:B24)</f>
        <v>1</v>
      </c>
      <c r="D20" s="135">
        <f>'2.3.1b'!H9</f>
        <v>12.5</v>
      </c>
      <c r="E20" s="134"/>
    </row>
    <row r="21" spans="1:10" ht="11.25">
      <c r="A21" s="132" t="s">
        <v>135</v>
      </c>
      <c r="B21" s="133" t="str">
        <f>'2.4.1.1+2.4.2.1'!B6:K6</f>
        <v>2.4.1.1+2.4.2.1. Granturi / proiecte internaţionale câştigate prin competiţie</v>
      </c>
      <c r="C21" s="134">
        <f>COUNTIF('2.4.1.1+2.4.2.1'!I11:I25,"DA")</f>
        <v>2</v>
      </c>
      <c r="D21" s="135">
        <f>'2.4.1.1+2.4.2.1'!K10</f>
        <v>112</v>
      </c>
      <c r="E21" s="134"/>
      <c r="F21" s="42">
        <f>IF('Date initiale'!B12="Profesor",G21,IF('Date initiale'!B12="Conferentiar",H21,IF('Date initiale'!B12="Sef lucrari",I21,IF('Date initiale'!B12="Asistent",J21,))))</f>
        <v>2</v>
      </c>
      <c r="G21" s="141">
        <v>2</v>
      </c>
      <c r="H21" s="141">
        <v>1</v>
      </c>
      <c r="I21" s="141">
        <v>0</v>
      </c>
      <c r="J21" s="141">
        <v>0</v>
      </c>
    </row>
    <row r="22" spans="1:5" ht="11.25">
      <c r="A22" s="132" t="s">
        <v>136</v>
      </c>
      <c r="B22" s="133" t="str">
        <f>'2.4.1.2+2.4.2.2'!B6:K6</f>
        <v>2.4.1.2+2.4.2.2. Granturi / proiecte naţionale câştigate prin competiţie</v>
      </c>
      <c r="C22" s="134">
        <f>COUNTIF('2.4.1.2+2.4.2.2'!I11:I35,"DA")</f>
        <v>1</v>
      </c>
      <c r="D22" s="135">
        <f>'2.4.1.2+2.4.2.2'!K10</f>
        <v>34</v>
      </c>
      <c r="E22" s="134"/>
    </row>
    <row r="23" spans="1:5" ht="11.25">
      <c r="A23" s="132" t="s">
        <v>112</v>
      </c>
      <c r="B23" s="133" t="str">
        <f>'2.5.1+2.5.2'!B6:J6</f>
        <v>2.5.1+2.5.2. Contracte de cercetare / consultanţă cu valoare minim 2000 €</v>
      </c>
      <c r="C23" s="134">
        <f>COUNTA('2.5.1+2.5.2'!B11:B60)</f>
        <v>6</v>
      </c>
      <c r="D23" s="135">
        <f>'2.5.1+2.5.2'!J10</f>
        <v>36</v>
      </c>
      <c r="E23" s="134"/>
    </row>
    <row r="24" spans="1:10" ht="11.25">
      <c r="A24" s="180" t="s">
        <v>140</v>
      </c>
      <c r="B24" s="181"/>
      <c r="C24" s="134"/>
      <c r="D24" s="137">
        <f>SUM(D15:D23)</f>
        <v>458.61333333333334</v>
      </c>
      <c r="E24" s="129">
        <f>IF('Date initiale'!B12="Profesor",G24,IF('Date initiale'!B12="Conferentiar",H24,IF('Date initiale'!B12="Sef lucrari",I24,IF('Date initiale'!B12="Asistent",J24,))))</f>
        <v>300</v>
      </c>
      <c r="G24" s="141">
        <v>300</v>
      </c>
      <c r="H24" s="141">
        <v>150</v>
      </c>
      <c r="I24" s="141">
        <v>37</v>
      </c>
      <c r="J24" s="141">
        <v>0</v>
      </c>
    </row>
    <row r="25" spans="1:5" ht="11.25">
      <c r="A25" s="132" t="s">
        <v>113</v>
      </c>
      <c r="B25" s="133" t="str">
        <f>'3.1.1'!B6:H6</f>
        <v>3.1.1. Citări în reviste de specialitate şi volumele unor manifestări ştiiţifice (proceedings), cotate ISI</v>
      </c>
      <c r="C25" s="134">
        <f>COUNTA('3.1.1'!B11:B35)</f>
        <v>4</v>
      </c>
      <c r="D25" s="135">
        <f>'3.1.1'!H10</f>
        <v>6.964285714285714</v>
      </c>
      <c r="E25" s="134"/>
    </row>
    <row r="26" spans="1:5" ht="11.25">
      <c r="A26" s="132" t="s">
        <v>114</v>
      </c>
      <c r="B26" s="133" t="str">
        <f>'3.1.2'!B6:I6</f>
        <v>3.1.2. Citări în reviste de specialitate şi volumele unor manifestări ştiiţifice (proceedings), cotate alte BDI</v>
      </c>
      <c r="C26" s="134">
        <f>COUNTA('3.1.2'!B11:B60)</f>
        <v>10</v>
      </c>
      <c r="D26" s="135">
        <f>'3.1.2'!I10</f>
        <v>4.091991341991341</v>
      </c>
      <c r="E26" s="134"/>
    </row>
    <row r="27" spans="1:5" ht="11.25">
      <c r="A27" s="132" t="s">
        <v>115</v>
      </c>
      <c r="B27" s="133" t="str">
        <f>'3.2.1'!B6:G6</f>
        <v>3.2.1. Prezentări invitate în plenul unor manifestări ştiinţifice internaţionale</v>
      </c>
      <c r="C27" s="134">
        <f>COUNTA('3.2.1'!B10:B24)</f>
        <v>3</v>
      </c>
      <c r="D27" s="135">
        <f>'3.2.1'!G9</f>
        <v>60</v>
      </c>
      <c r="E27" s="134"/>
    </row>
    <row r="28" spans="1:5" ht="11.25">
      <c r="A28" s="132" t="s">
        <v>116</v>
      </c>
      <c r="B28" s="133" t="str">
        <f>'3.2.2'!B6:G6</f>
        <v>3.2.2. Prezentări invitate în plenul unor manifestări ştiinţifice naţionale</v>
      </c>
      <c r="C28" s="134">
        <f>COUNTA('3.2.2'!B10:B24)</f>
        <v>4</v>
      </c>
      <c r="D28" s="135">
        <f>'3.2.2'!G9</f>
        <v>20</v>
      </c>
      <c r="E28" s="134"/>
    </row>
    <row r="29" spans="1:5" ht="11.25">
      <c r="A29" s="132" t="s">
        <v>117</v>
      </c>
      <c r="B29" s="133" t="str">
        <f>'3.3.1'!B6:G6</f>
        <v>3.3.1. Membru în colectivele de redacţie sau comitetele ştiinţifice ale revistelor şi manifestărilor ştiinţifice, cotate ISI</v>
      </c>
      <c r="C29" s="134">
        <f>COUNTA('3.3.1'!B10:B29)</f>
        <v>3</v>
      </c>
      <c r="D29" s="135">
        <f>'3.3.1'!G9</f>
        <v>30</v>
      </c>
      <c r="E29" s="134"/>
    </row>
    <row r="30" spans="1:5" ht="11.25">
      <c r="A30" s="132" t="s">
        <v>118</v>
      </c>
      <c r="B30" s="133" t="str">
        <f>'3.3.2'!B6:H6</f>
        <v>3.3.2. Membru în colectivele de redacţie sau comitetele ştiinţifice ale revistelor şi manifestărilor ştiinţifice, cotate alte BDI</v>
      </c>
      <c r="C30" s="134">
        <f>COUNTA('3.3.2'!B10:B34)</f>
        <v>1</v>
      </c>
      <c r="D30" s="135">
        <f>'3.3.2'!H9</f>
        <v>6</v>
      </c>
      <c r="E30" s="134"/>
    </row>
    <row r="31" spans="1:5" ht="11.25">
      <c r="A31" s="132" t="s">
        <v>119</v>
      </c>
      <c r="B31" s="133" t="str">
        <f>'3.3.3'!B6:G6</f>
        <v>3.3.3. Membru în colectivele de redacţie sau comitetele ştiinţifice ale revistelor şi manifestărilor ştiinţifice naţionale şi internaţionale neindexate</v>
      </c>
      <c r="C31" s="134">
        <f>COUNTA('3.3.3'!B10:B34)</f>
        <v>9</v>
      </c>
      <c r="D31" s="135">
        <f>'3.3.3'!G9</f>
        <v>27</v>
      </c>
      <c r="E31" s="134"/>
    </row>
    <row r="32" spans="1:5" ht="11.25">
      <c r="A32" s="132" t="s">
        <v>120</v>
      </c>
      <c r="B32" s="133" t="str">
        <f>'3.4.1'!B6:G6</f>
        <v>3.4.1. Experienţa de management (conducere)</v>
      </c>
      <c r="C32" s="134">
        <f>COUNTA('3.4.1'!B10:B24)</f>
        <v>2</v>
      </c>
      <c r="D32" s="135">
        <f>'3.4.1'!G9</f>
        <v>55</v>
      </c>
      <c r="E32" s="134"/>
    </row>
    <row r="33" spans="1:5" ht="11.25">
      <c r="A33" s="132" t="s">
        <v>121</v>
      </c>
      <c r="B33" s="133" t="str">
        <f>'3.4.2'!B6:G6</f>
        <v>3.4.2. Membru în organisme de conducere</v>
      </c>
      <c r="C33" s="134">
        <f>COUNTA('3.4.2'!B10:B24)</f>
        <v>2</v>
      </c>
      <c r="D33" s="135">
        <f>'3.4.2'!G9</f>
        <v>12</v>
      </c>
      <c r="E33" s="134"/>
    </row>
    <row r="34" spans="1:5" ht="11.25">
      <c r="A34" s="132" t="s">
        <v>122</v>
      </c>
      <c r="B34" s="133" t="str">
        <f>'3.5.1'!B6:G6</f>
        <v>3.5.1. Referent în comisii internaţionale de doctorat</v>
      </c>
      <c r="C34" s="134">
        <f>COUNTA('3.5.1'!B10:B29)</f>
        <v>0</v>
      </c>
      <c r="D34" s="135">
        <f>'3.5.1'!G9</f>
        <v>0</v>
      </c>
      <c r="E34" s="134"/>
    </row>
    <row r="35" spans="1:5" ht="11.25">
      <c r="A35" s="132" t="s">
        <v>123</v>
      </c>
      <c r="B35" s="133" t="str">
        <f>'3.5.2'!B6:F6</f>
        <v>3.5.2. Referent în comisii naţionale de doctorat</v>
      </c>
      <c r="C35" s="134">
        <f>COUNTA('3.5.2'!B10:B49)</f>
        <v>0</v>
      </c>
      <c r="D35" s="135">
        <f>'3.5.2'!F9</f>
        <v>0</v>
      </c>
      <c r="E35" s="134"/>
    </row>
    <row r="36" spans="1:5" ht="11.25">
      <c r="A36" s="132" t="s">
        <v>124</v>
      </c>
      <c r="B36" s="133" t="str">
        <f>'3.6.1'!B6:E6</f>
        <v>3.6.1. Premii acordate din partea Academiei Române</v>
      </c>
      <c r="C36" s="134">
        <f>COUNTA('3.6.1'!B10:B19)</f>
        <v>0</v>
      </c>
      <c r="D36" s="135">
        <f>'3.6.1'!E9</f>
        <v>0</v>
      </c>
      <c r="E36" s="134"/>
    </row>
    <row r="37" spans="1:5" ht="11.25">
      <c r="A37" s="132" t="s">
        <v>125</v>
      </c>
      <c r="B37" s="133" t="str">
        <f>'3.6.2'!B6:F6</f>
        <v>3.6.2. Premii acordate din partea ASAS, AOSR, academii de ramură şi CNCS</v>
      </c>
      <c r="C37" s="134">
        <f>COUNTA('3.6.2'!B10:B19)</f>
        <v>0</v>
      </c>
      <c r="D37" s="135">
        <f>'3.6.2'!F9</f>
        <v>0</v>
      </c>
      <c r="E37" s="134"/>
    </row>
    <row r="38" spans="1:5" ht="11.25">
      <c r="A38" s="132" t="s">
        <v>126</v>
      </c>
      <c r="B38" s="133" t="str">
        <f>'3.6.3'!B6:G6</f>
        <v>3.6.3. Premii internaţionale</v>
      </c>
      <c r="C38" s="134">
        <f>COUNTA('3.6.3'!B10:B19)</f>
        <v>0</v>
      </c>
      <c r="D38" s="135">
        <f>'3.6.3'!G9</f>
        <v>0</v>
      </c>
      <c r="E38" s="134"/>
    </row>
    <row r="39" spans="1:5" ht="11.25">
      <c r="A39" s="132" t="s">
        <v>127</v>
      </c>
      <c r="B39" s="133" t="str">
        <f>'3.6.4'!B6:F6</f>
        <v>3.6.4. Premii naţionale în domeniu</v>
      </c>
      <c r="C39" s="134">
        <f>COUNTA('3.6.4'!B10:B19)</f>
        <v>2</v>
      </c>
      <c r="D39" s="135">
        <f>'3.6.4'!F9</f>
        <v>10</v>
      </c>
      <c r="E39" s="134"/>
    </row>
    <row r="40" spans="1:5" ht="11.25">
      <c r="A40" s="132" t="s">
        <v>128</v>
      </c>
      <c r="B40" s="133" t="str">
        <f>'3.7.1'!B6:C6</f>
        <v>3.7.1. Membru în Academia Română</v>
      </c>
      <c r="C40" s="134">
        <f>COUNTA('3.7.1'!B10:B14)</f>
        <v>0</v>
      </c>
      <c r="D40" s="135">
        <f>'3.7.1'!C9</f>
        <v>0</v>
      </c>
      <c r="E40" s="134"/>
    </row>
    <row r="41" spans="1:5" ht="11.25">
      <c r="A41" s="132" t="s">
        <v>129</v>
      </c>
      <c r="B41" s="133" t="str">
        <f>'3.7.2'!B6:D6</f>
        <v>3.7.2. Membru în ASAS, AOSR, academii de ramură</v>
      </c>
      <c r="C41" s="134">
        <f>COUNTA('3.7.2'!B10:B14)</f>
        <v>0</v>
      </c>
      <c r="D41" s="135">
        <f>'3.7.2'!D9</f>
        <v>0</v>
      </c>
      <c r="E41" s="134"/>
    </row>
    <row r="42" spans="1:5" ht="11.25">
      <c r="A42" s="132" t="s">
        <v>130</v>
      </c>
      <c r="B42" s="133" t="str">
        <f>'3.7.3.1'!B6:E6</f>
        <v>3.7.3.1. Membru în conducerea asociaţiilor profesionale internaţionale</v>
      </c>
      <c r="C42" s="134">
        <f>COUNTA('3.7.3.1'!B10:B19)</f>
        <v>0</v>
      </c>
      <c r="D42" s="135">
        <f>'3.7.3.1'!E9</f>
        <v>0</v>
      </c>
      <c r="E42" s="134"/>
    </row>
    <row r="43" spans="1:5" ht="11.25">
      <c r="A43" s="132" t="s">
        <v>131</v>
      </c>
      <c r="B43" s="133" t="str">
        <f>'3.7.3.2'!B6:D6</f>
        <v>3.7.3.2. Membru în conducerea asociaţiilor profesionale naţionale</v>
      </c>
      <c r="C43" s="134">
        <f>COUNTA('3.7.3.2'!B10:B19)</f>
        <v>0</v>
      </c>
      <c r="D43" s="135">
        <f>'3.7.3.2'!D9</f>
        <v>0</v>
      </c>
      <c r="E43" s="134"/>
    </row>
    <row r="44" spans="1:5" ht="11.25">
      <c r="A44" s="132" t="s">
        <v>132</v>
      </c>
      <c r="B44" s="133" t="str">
        <f>'3.7.4.1'!B6:E6</f>
        <v>3.7.4.1. Membru în asociaţii profesionale internaţionale</v>
      </c>
      <c r="C44" s="134">
        <f>COUNTA('3.7.4.1'!B10:B19)</f>
        <v>1</v>
      </c>
      <c r="D44" s="135">
        <f>'3.7.4.1'!E9</f>
        <v>5</v>
      </c>
      <c r="E44" s="134"/>
    </row>
    <row r="45" spans="1:5" ht="11.25">
      <c r="A45" s="132" t="s">
        <v>133</v>
      </c>
      <c r="B45" s="133" t="str">
        <f>'3.7.4.2'!B6:D6</f>
        <v>3.7.4.2. Membru în asociaţii profesionale naţionale</v>
      </c>
      <c r="C45" s="134">
        <f>COUNTA('3.7.4.2'!B10:B19)</f>
        <v>1</v>
      </c>
      <c r="D45" s="135">
        <f>'3.7.4.2'!D9</f>
        <v>2</v>
      </c>
      <c r="E45" s="134"/>
    </row>
    <row r="46" spans="1:5" ht="11.25">
      <c r="A46" s="138" t="s">
        <v>137</v>
      </c>
      <c r="B46" s="133" t="str">
        <f>'3.7.5.1+3.7.5.2(3.7.5)'!B6:G6</f>
        <v>3.7.5.1+3.7.5.2. Consilii şi organizaţii în domeniul educaţiei şi cercetării</v>
      </c>
      <c r="C46" s="134">
        <f>COUNTA('3.7.5.1+3.7.5.2(3.7.5)'!B11:B20)</f>
        <v>4</v>
      </c>
      <c r="D46" s="135">
        <f>'3.7.5.1+3.7.5.2(3.7.5)'!G10</f>
        <v>45</v>
      </c>
      <c r="E46" s="134"/>
    </row>
    <row r="47" spans="1:10" ht="11.25">
      <c r="A47" s="182" t="s">
        <v>141</v>
      </c>
      <c r="B47" s="182"/>
      <c r="C47" s="134"/>
      <c r="D47" s="137">
        <f>SUM(D25:D46)</f>
        <v>283.05627705627705</v>
      </c>
      <c r="E47" s="129">
        <f>IF('Date initiale'!B12="Profesor",G47,IF('Date initiale'!B12="Conferentiar",H47,IF('Date initiale'!B12="Sef lucrari",I47,IF('Date initiale'!B12="Asistent",J47,))))</f>
        <v>60</v>
      </c>
      <c r="G47" s="141">
        <v>60</v>
      </c>
      <c r="H47" s="141">
        <v>30</v>
      </c>
      <c r="I47" s="141">
        <v>8</v>
      </c>
      <c r="J47" s="141">
        <v>0</v>
      </c>
    </row>
    <row r="48" spans="1:10" ht="11.25">
      <c r="A48" s="139" t="s">
        <v>138</v>
      </c>
      <c r="B48" s="133"/>
      <c r="C48" s="134"/>
      <c r="D48" s="137">
        <f>SUM(D14,D24,D47)</f>
        <v>1002.3958008658009</v>
      </c>
      <c r="E48" s="129">
        <f>IF('Date initiale'!B12="Profesor",G48,IF('Date initiale'!B12="Conferentiar",H48,IF('Date initiale'!B12="Sef lucrari",I48,IF('Date initiale'!B12="Asistent",J48,))))</f>
        <v>440</v>
      </c>
      <c r="G48" s="141">
        <v>440</v>
      </c>
      <c r="H48" s="141">
        <v>220</v>
      </c>
      <c r="I48" s="141">
        <v>55</v>
      </c>
      <c r="J48" s="141">
        <v>0</v>
      </c>
    </row>
  </sheetData>
  <sheetProtection password="952F" sheet="1"/>
  <mergeCells count="7">
    <mergeCell ref="A1:C1"/>
    <mergeCell ref="A14:B14"/>
    <mergeCell ref="A24:B24"/>
    <mergeCell ref="A47:B47"/>
    <mergeCell ref="A2:B2"/>
    <mergeCell ref="A3:B3"/>
    <mergeCell ref="C3:E3"/>
  </mergeCells>
  <conditionalFormatting sqref="C10:C11">
    <cfRule type="cellIs" priority="57" dxfId="6" operator="lessThan" stopIfTrue="1">
      <formula>$F$10</formula>
    </cfRule>
  </conditionalFormatting>
  <conditionalFormatting sqref="D24">
    <cfRule type="cellIs" priority="45" dxfId="7" operator="lessThan" stopIfTrue="1">
      <formula>$E$24</formula>
    </cfRule>
  </conditionalFormatting>
  <conditionalFormatting sqref="D47">
    <cfRule type="cellIs" priority="44" dxfId="7" operator="lessThan" stopIfTrue="1">
      <formula>$E$47</formula>
    </cfRule>
  </conditionalFormatting>
  <conditionalFormatting sqref="D48">
    <cfRule type="cellIs" priority="43" dxfId="7" operator="lessThan" stopIfTrue="1">
      <formula>$E$48</formula>
    </cfRule>
  </conditionalFormatting>
  <conditionalFormatting sqref="D14">
    <cfRule type="cellIs" priority="66" dxfId="8" operator="lessThan" stopIfTrue="1">
      <formula>$E$14</formula>
    </cfRule>
  </conditionalFormatting>
  <conditionalFormatting sqref="C12">
    <cfRule type="cellIs" priority="1" dxfId="6" operator="lessThan" stopIfTrue="1">
      <formula>$F$12</formula>
    </cfRule>
  </conditionalFormatting>
  <printOptions/>
  <pageMargins left="0.3937007874015748" right="0.3937007874015748" top="0.5118110236220472" bottom="0.31496062992125984" header="0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P197"/>
  <sheetViews>
    <sheetView zoomScalePageLayoutView="0" workbookViewId="0" topLeftCell="A15">
      <selection activeCell="A6" sqref="A6:I20"/>
    </sheetView>
  </sheetViews>
  <sheetFormatPr defaultColWidth="9.140625" defaultRowHeight="15"/>
  <cols>
    <col min="1" max="1" width="4.7109375" style="12" customWidth="1"/>
    <col min="2" max="2" width="15.7109375" style="20" customWidth="1"/>
    <col min="3" max="3" width="18.7109375" style="20" customWidth="1"/>
    <col min="4" max="4" width="24.7109375" style="20" customWidth="1"/>
    <col min="5" max="5" width="15.7109375" style="20" customWidth="1"/>
    <col min="6" max="6" width="18.7109375" style="20" customWidth="1"/>
    <col min="7" max="7" width="24.7109375" style="20" customWidth="1"/>
    <col min="8" max="8" width="9.7109375" style="12" customWidth="1"/>
    <col min="9" max="9" width="8.7109375" style="9" customWidth="1"/>
    <col min="10" max="13" width="9.140625" style="9" customWidth="1"/>
    <col min="14" max="14" width="9.00390625" style="9" customWidth="1"/>
    <col min="15" max="15" width="9.140625" style="9" hidden="1" customWidth="1"/>
    <col min="16" max="16" width="18.28125" style="9" hidden="1" customWidth="1"/>
    <col min="17" max="16384" width="9.140625" style="9" customWidth="1"/>
  </cols>
  <sheetData>
    <row r="1" spans="1:8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  <c r="H1" s="9"/>
    </row>
    <row r="2" spans="1:8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  <c r="H2" s="9"/>
    </row>
    <row r="3" spans="1:8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9" ht="12.75">
      <c r="A6" s="9"/>
      <c r="B6" s="186" t="s">
        <v>256</v>
      </c>
      <c r="C6" s="186"/>
      <c r="D6" s="186"/>
      <c r="E6" s="186"/>
      <c r="F6" s="186"/>
      <c r="G6" s="186"/>
      <c r="H6" s="186"/>
      <c r="I6" s="186"/>
    </row>
    <row r="7" spans="1:8" ht="12.75">
      <c r="A7" s="9"/>
      <c r="B7" s="9"/>
      <c r="C7" s="9"/>
      <c r="D7" s="9"/>
      <c r="E7" s="9"/>
      <c r="F7" s="9"/>
      <c r="G7" s="9"/>
      <c r="H7" s="9"/>
    </row>
    <row r="8" spans="1:9" s="19" customFormat="1" ht="12.75">
      <c r="A8" s="203" t="s">
        <v>144</v>
      </c>
      <c r="B8" s="199" t="s">
        <v>86</v>
      </c>
      <c r="C8" s="199"/>
      <c r="D8" s="199"/>
      <c r="E8" s="200" t="s">
        <v>87</v>
      </c>
      <c r="F8" s="201"/>
      <c r="G8" s="202"/>
      <c r="H8" s="203" t="s">
        <v>36</v>
      </c>
      <c r="I8" s="203" t="s">
        <v>148</v>
      </c>
    </row>
    <row r="9" spans="1:16" s="19" customFormat="1" ht="25.5">
      <c r="A9" s="204"/>
      <c r="B9" s="101" t="s">
        <v>49</v>
      </c>
      <c r="C9" s="101" t="s">
        <v>58</v>
      </c>
      <c r="D9" s="101" t="s">
        <v>173</v>
      </c>
      <c r="E9" s="101" t="s">
        <v>49</v>
      </c>
      <c r="F9" s="101" t="s">
        <v>58</v>
      </c>
      <c r="G9" s="101" t="s">
        <v>173</v>
      </c>
      <c r="H9" s="204"/>
      <c r="I9" s="204"/>
      <c r="P9" s="19" t="s">
        <v>255</v>
      </c>
    </row>
    <row r="10" spans="1:9" ht="12.75">
      <c r="A10" s="102"/>
      <c r="B10" s="103"/>
      <c r="C10" s="103"/>
      <c r="D10" s="103"/>
      <c r="E10" s="103"/>
      <c r="F10" s="103"/>
      <c r="G10" s="103"/>
      <c r="H10" s="102"/>
      <c r="I10" s="104">
        <f>SUM(I11:I60)</f>
        <v>4.091991341991341</v>
      </c>
    </row>
    <row r="11" spans="1:16" ht="89.25">
      <c r="A11" s="105">
        <v>1</v>
      </c>
      <c r="B11" s="30" t="s">
        <v>564</v>
      </c>
      <c r="C11" s="30" t="s">
        <v>565</v>
      </c>
      <c r="D11" s="30" t="s">
        <v>566</v>
      </c>
      <c r="E11" s="30" t="s">
        <v>567</v>
      </c>
      <c r="F11" s="30" t="s">
        <v>568</v>
      </c>
      <c r="G11" s="30" t="s">
        <v>569</v>
      </c>
      <c r="H11" s="176" t="s">
        <v>204</v>
      </c>
      <c r="I11" s="106">
        <f>IF(OR(B11="")=FALSE,IF(P11="OK",3/(((LEN(B11)-LEN(SUBSTITUTE(B11,",","")))+1)),""),"")</f>
        <v>0.2727272727272727</v>
      </c>
      <c r="J11" s="69"/>
      <c r="P11" s="27" t="str">
        <f>IF(C11="","NOK",IF(VLOOKUP($H11,BDI!$B$5:$B$44,1,FALSE)=$H11,"OK",""))</f>
        <v>OK</v>
      </c>
    </row>
    <row r="12" spans="1:16" ht="76.5">
      <c r="A12" s="105">
        <f>A11+1</f>
        <v>2</v>
      </c>
      <c r="B12" s="30" t="s">
        <v>570</v>
      </c>
      <c r="C12" s="30" t="s">
        <v>571</v>
      </c>
      <c r="D12" s="30" t="s">
        <v>572</v>
      </c>
      <c r="E12" s="30" t="s">
        <v>573</v>
      </c>
      <c r="F12" s="30" t="s">
        <v>574</v>
      </c>
      <c r="G12" s="30" t="s">
        <v>575</v>
      </c>
      <c r="H12" s="176" t="s">
        <v>204</v>
      </c>
      <c r="I12" s="106">
        <f aca="true" t="shared" si="0" ref="I12:I60">IF(OR(B12="")=FALSE,IF(P12="OK",3/(((LEN(B12)-LEN(SUBSTITUTE(B12,",","")))+1)),""),"")</f>
        <v>0.3333333333333333</v>
      </c>
      <c r="J12" s="69"/>
      <c r="P12" s="27" t="str">
        <f>IF(C12="","NOK",IF(VLOOKUP($H12,BDI!$B$5:$B$44,1,FALSE)=$H12,"OK",""))</f>
        <v>OK</v>
      </c>
    </row>
    <row r="13" spans="1:16" ht="102">
      <c r="A13" s="105">
        <f aca="true" t="shared" si="1" ref="A13:A60">A12+1</f>
        <v>3</v>
      </c>
      <c r="B13" s="30" t="s">
        <v>576</v>
      </c>
      <c r="C13" s="30" t="s">
        <v>577</v>
      </c>
      <c r="D13" s="30" t="s">
        <v>578</v>
      </c>
      <c r="E13" s="30" t="s">
        <v>579</v>
      </c>
      <c r="F13" s="30" t="s">
        <v>580</v>
      </c>
      <c r="G13" s="30" t="s">
        <v>581</v>
      </c>
      <c r="H13" s="176" t="s">
        <v>204</v>
      </c>
      <c r="I13" s="106">
        <f t="shared" si="0"/>
        <v>0.3333333333333333</v>
      </c>
      <c r="J13" s="69"/>
      <c r="P13" s="27" t="str">
        <f>IF(C13="","NOK",IF(VLOOKUP($H13,BDI!$B$5:$B$44,1,FALSE)=$H13,"OK",""))</f>
        <v>OK</v>
      </c>
    </row>
    <row r="14" spans="1:16" ht="114.75">
      <c r="A14" s="105">
        <f t="shared" si="1"/>
        <v>4</v>
      </c>
      <c r="B14" s="30" t="s">
        <v>582</v>
      </c>
      <c r="C14" s="30" t="s">
        <v>559</v>
      </c>
      <c r="D14" s="30" t="s">
        <v>560</v>
      </c>
      <c r="E14" s="30" t="s">
        <v>583</v>
      </c>
      <c r="F14" s="30" t="s">
        <v>584</v>
      </c>
      <c r="G14" s="30" t="s">
        <v>585</v>
      </c>
      <c r="H14" s="31" t="s">
        <v>204</v>
      </c>
      <c r="I14" s="106">
        <f t="shared" si="0"/>
        <v>0.42857142857142855</v>
      </c>
      <c r="J14" s="69"/>
      <c r="P14" s="27" t="str">
        <f>IF(C14="","NOK",IF(VLOOKUP($H14,BDI!$B$5:$B$44,1,FALSE)=$H14,"OK",""))</f>
        <v>OK</v>
      </c>
    </row>
    <row r="15" spans="1:16" ht="157.5">
      <c r="A15" s="105">
        <f t="shared" si="1"/>
        <v>5</v>
      </c>
      <c r="B15" s="30" t="s">
        <v>582</v>
      </c>
      <c r="C15" s="30" t="s">
        <v>559</v>
      </c>
      <c r="D15" s="30" t="s">
        <v>560</v>
      </c>
      <c r="E15" s="177" t="s">
        <v>655</v>
      </c>
      <c r="F15" s="178" t="s">
        <v>656</v>
      </c>
      <c r="G15" s="178" t="s">
        <v>657</v>
      </c>
      <c r="H15" s="100" t="s">
        <v>199</v>
      </c>
      <c r="I15" s="106">
        <f t="shared" si="0"/>
        <v>0.42857142857142855</v>
      </c>
      <c r="J15" s="69"/>
      <c r="P15" s="27" t="str">
        <f>IF(C15="","NOK",IF(VLOOKUP($H15,BDI!$B$5:$B$44,1,FALSE)=$H15,"OK",""))</f>
        <v>OK</v>
      </c>
    </row>
    <row r="16" spans="1:16" ht="153">
      <c r="A16" s="105">
        <f t="shared" si="1"/>
        <v>6</v>
      </c>
      <c r="B16" s="68" t="s">
        <v>600</v>
      </c>
      <c r="C16" s="68" t="s">
        <v>595</v>
      </c>
      <c r="D16" s="76" t="s">
        <v>596</v>
      </c>
      <c r="E16" s="97" t="s">
        <v>658</v>
      </c>
      <c r="F16" s="97" t="s">
        <v>659</v>
      </c>
      <c r="G16" s="98" t="s">
        <v>660</v>
      </c>
      <c r="H16" s="100" t="s">
        <v>19</v>
      </c>
      <c r="I16" s="106">
        <f t="shared" si="0"/>
        <v>0.75</v>
      </c>
      <c r="J16" s="69"/>
      <c r="P16" s="27" t="str">
        <f>IF(C16="","NOK",IF(VLOOKUP($H16,BDI!$B$5:$B$44,1,FALSE)=$H16,"OK",""))</f>
        <v>OK</v>
      </c>
    </row>
    <row r="17" spans="1:16" ht="102">
      <c r="A17" s="105">
        <f t="shared" si="1"/>
        <v>7</v>
      </c>
      <c r="B17" s="97" t="s">
        <v>359</v>
      </c>
      <c r="C17" s="97" t="s">
        <v>360</v>
      </c>
      <c r="D17" s="98" t="s">
        <v>361</v>
      </c>
      <c r="E17" s="97" t="s">
        <v>661</v>
      </c>
      <c r="F17" s="97" t="s">
        <v>662</v>
      </c>
      <c r="G17" s="98" t="s">
        <v>663</v>
      </c>
      <c r="H17" s="100" t="s">
        <v>19</v>
      </c>
      <c r="I17" s="106">
        <f t="shared" si="0"/>
        <v>0.5</v>
      </c>
      <c r="J17" s="69"/>
      <c r="P17" s="27" t="str">
        <f>IF(C17="","NOK",IF(VLOOKUP($H17,BDI!$B$5:$B$44,1,FALSE)=$H17,"OK",""))</f>
        <v>OK</v>
      </c>
    </row>
    <row r="18" spans="1:16" ht="63.75">
      <c r="A18" s="105">
        <f t="shared" si="1"/>
        <v>8</v>
      </c>
      <c r="B18" s="97" t="s">
        <v>564</v>
      </c>
      <c r="C18" s="97" t="s">
        <v>565</v>
      </c>
      <c r="D18" s="98" t="s">
        <v>566</v>
      </c>
      <c r="E18" s="97" t="s">
        <v>696</v>
      </c>
      <c r="F18" s="97" t="s">
        <v>695</v>
      </c>
      <c r="G18" s="98" t="s">
        <v>697</v>
      </c>
      <c r="H18" s="100" t="s">
        <v>19</v>
      </c>
      <c r="I18" s="106">
        <f t="shared" si="0"/>
        <v>0.2727272727272727</v>
      </c>
      <c r="J18" s="69"/>
      <c r="P18" s="27" t="str">
        <f>IF(C18="","NOK",IF(VLOOKUP($H18,BDI!$B$5:$B$44,1,FALSE)=$H18,"OK",""))</f>
        <v>OK</v>
      </c>
    </row>
    <row r="19" spans="1:16" ht="63.75">
      <c r="A19" s="105">
        <f t="shared" si="1"/>
        <v>9</v>
      </c>
      <c r="B19" s="97" t="s">
        <v>564</v>
      </c>
      <c r="C19" s="97" t="s">
        <v>565</v>
      </c>
      <c r="D19" s="98" t="s">
        <v>566</v>
      </c>
      <c r="E19" s="97" t="s">
        <v>696</v>
      </c>
      <c r="F19" s="97" t="s">
        <v>698</v>
      </c>
      <c r="G19" s="98" t="s">
        <v>697</v>
      </c>
      <c r="H19" s="100" t="s">
        <v>19</v>
      </c>
      <c r="I19" s="106">
        <f t="shared" si="0"/>
        <v>0.2727272727272727</v>
      </c>
      <c r="J19" s="69"/>
      <c r="P19" s="27" t="str">
        <f>IF(C19="","NOK",IF(VLOOKUP($H19,BDI!$B$5:$B$44,1,FALSE)=$H19,"OK",""))</f>
        <v>OK</v>
      </c>
    </row>
    <row r="20" spans="1:16" ht="89.25">
      <c r="A20" s="105">
        <f t="shared" si="1"/>
        <v>10</v>
      </c>
      <c r="B20" s="97" t="s">
        <v>699</v>
      </c>
      <c r="C20" s="97" t="s">
        <v>700</v>
      </c>
      <c r="D20" s="98" t="s">
        <v>701</v>
      </c>
      <c r="E20" s="97" t="s">
        <v>702</v>
      </c>
      <c r="F20" s="97" t="s">
        <v>703</v>
      </c>
      <c r="G20" s="98" t="s">
        <v>704</v>
      </c>
      <c r="H20" s="100" t="s">
        <v>19</v>
      </c>
      <c r="I20" s="106">
        <f t="shared" si="0"/>
        <v>0.5</v>
      </c>
      <c r="J20" s="69"/>
      <c r="P20" s="27" t="str">
        <f>IF(C20="","NOK",IF(VLOOKUP($H20,BDI!$B$5:$B$44,1,FALSE)=$H20,"OK",""))</f>
        <v>OK</v>
      </c>
    </row>
    <row r="21" spans="1:16" ht="12.75">
      <c r="A21" s="105">
        <f t="shared" si="1"/>
        <v>11</v>
      </c>
      <c r="B21" s="97"/>
      <c r="C21" s="97"/>
      <c r="D21" s="98"/>
      <c r="E21" s="97"/>
      <c r="F21" s="97"/>
      <c r="G21" s="98"/>
      <c r="H21" s="100"/>
      <c r="I21" s="106">
        <f t="shared" si="0"/>
      </c>
      <c r="J21" s="69"/>
      <c r="P21" s="27" t="str">
        <f>IF(C21="","NOK",IF(VLOOKUP($H21,BDI!$B$5:$B$44,1,FALSE)=$H21,"OK",""))</f>
        <v>NOK</v>
      </c>
    </row>
    <row r="22" spans="1:16" ht="12.75">
      <c r="A22" s="105">
        <f t="shared" si="1"/>
        <v>12</v>
      </c>
      <c r="B22" s="97"/>
      <c r="C22" s="97"/>
      <c r="D22" s="98"/>
      <c r="E22" s="97"/>
      <c r="F22" s="97"/>
      <c r="G22" s="98"/>
      <c r="H22" s="100"/>
      <c r="I22" s="106">
        <f t="shared" si="0"/>
      </c>
      <c r="J22" s="69"/>
      <c r="P22" s="27" t="str">
        <f>IF(C22="","NOK",IF(VLOOKUP($H22,BDI!$B$5:$B$44,1,FALSE)=$H22,"OK",""))</f>
        <v>NOK</v>
      </c>
    </row>
    <row r="23" spans="1:16" ht="12.75">
      <c r="A23" s="105">
        <f t="shared" si="1"/>
        <v>13</v>
      </c>
      <c r="B23" s="97"/>
      <c r="C23" s="97"/>
      <c r="D23" s="98"/>
      <c r="E23" s="97"/>
      <c r="F23" s="97"/>
      <c r="G23" s="98"/>
      <c r="H23" s="100"/>
      <c r="I23" s="106">
        <f t="shared" si="0"/>
      </c>
      <c r="J23" s="69"/>
      <c r="P23" s="27" t="str">
        <f>IF(C23="","NOK",IF(VLOOKUP($H23,BDI!$B$5:$B$44,1,FALSE)=$H23,"OK",""))</f>
        <v>NOK</v>
      </c>
    </row>
    <row r="24" spans="1:16" ht="12.75">
      <c r="A24" s="105">
        <f t="shared" si="1"/>
        <v>14</v>
      </c>
      <c r="B24" s="97"/>
      <c r="C24" s="97"/>
      <c r="D24" s="98"/>
      <c r="E24" s="97"/>
      <c r="F24" s="97"/>
      <c r="G24" s="98"/>
      <c r="H24" s="100"/>
      <c r="I24" s="106">
        <f t="shared" si="0"/>
      </c>
      <c r="J24" s="69"/>
      <c r="P24" s="27" t="str">
        <f>IF(C24="","NOK",IF(VLOOKUP($H24,BDI!$B$5:$B$44,1,FALSE)=$H24,"OK",""))</f>
        <v>NOK</v>
      </c>
    </row>
    <row r="25" spans="1:16" ht="12.75">
      <c r="A25" s="105">
        <f t="shared" si="1"/>
        <v>15</v>
      </c>
      <c r="B25" s="97"/>
      <c r="C25" s="97"/>
      <c r="D25" s="98"/>
      <c r="E25" s="97"/>
      <c r="F25" s="97"/>
      <c r="G25" s="98"/>
      <c r="H25" s="100"/>
      <c r="I25" s="106">
        <f t="shared" si="0"/>
      </c>
      <c r="J25" s="69"/>
      <c r="P25" s="27" t="str">
        <f>IF(C25="","NOK",IF(VLOOKUP($H25,BDI!$B$5:$B$44,1,FALSE)=$H25,"OK",""))</f>
        <v>NOK</v>
      </c>
    </row>
    <row r="26" spans="1:16" ht="12.75">
      <c r="A26" s="105">
        <f t="shared" si="1"/>
        <v>16</v>
      </c>
      <c r="B26" s="97"/>
      <c r="C26" s="97"/>
      <c r="D26" s="98"/>
      <c r="E26" s="97"/>
      <c r="F26" s="97"/>
      <c r="G26" s="98"/>
      <c r="H26" s="100"/>
      <c r="I26" s="106">
        <f t="shared" si="0"/>
      </c>
      <c r="J26" s="69"/>
      <c r="P26" s="27" t="str">
        <f>IF(C26="","NOK",IF(VLOOKUP($H26,BDI!$B$5:$B$44,1,FALSE)=$H26,"OK",""))</f>
        <v>NOK</v>
      </c>
    </row>
    <row r="27" spans="1:16" ht="12.75">
      <c r="A27" s="105">
        <f t="shared" si="1"/>
        <v>17</v>
      </c>
      <c r="B27" s="97"/>
      <c r="C27" s="97"/>
      <c r="D27" s="98"/>
      <c r="E27" s="97"/>
      <c r="F27" s="97"/>
      <c r="G27" s="98"/>
      <c r="H27" s="100"/>
      <c r="I27" s="106">
        <f t="shared" si="0"/>
      </c>
      <c r="J27" s="69"/>
      <c r="P27" s="27" t="str">
        <f>IF(C27="","NOK",IF(VLOOKUP($H27,BDI!$B$5:$B$44,1,FALSE)=$H27,"OK",""))</f>
        <v>NOK</v>
      </c>
    </row>
    <row r="28" spans="1:16" ht="12.75">
      <c r="A28" s="105">
        <f t="shared" si="1"/>
        <v>18</v>
      </c>
      <c r="B28" s="97"/>
      <c r="C28" s="97"/>
      <c r="D28" s="98"/>
      <c r="E28" s="97"/>
      <c r="F28" s="97"/>
      <c r="G28" s="98"/>
      <c r="H28" s="100"/>
      <c r="I28" s="106">
        <f t="shared" si="0"/>
      </c>
      <c r="J28" s="69"/>
      <c r="P28" s="27" t="str">
        <f>IF(C28="","NOK",IF(VLOOKUP($H28,BDI!$B$5:$B$44,1,FALSE)=$H28,"OK",""))</f>
        <v>NOK</v>
      </c>
    </row>
    <row r="29" spans="1:16" ht="12.75">
      <c r="A29" s="105">
        <f t="shared" si="1"/>
        <v>19</v>
      </c>
      <c r="B29" s="97"/>
      <c r="C29" s="97"/>
      <c r="D29" s="98"/>
      <c r="E29" s="97"/>
      <c r="F29" s="97"/>
      <c r="G29" s="98"/>
      <c r="H29" s="100"/>
      <c r="I29" s="106">
        <f t="shared" si="0"/>
      </c>
      <c r="J29" s="69"/>
      <c r="P29" s="27" t="str">
        <f>IF(C29="","NOK",IF(VLOOKUP($H29,BDI!$B$5:$B$44,1,FALSE)=$H29,"OK",""))</f>
        <v>NOK</v>
      </c>
    </row>
    <row r="30" spans="1:16" ht="12.75">
      <c r="A30" s="105">
        <f t="shared" si="1"/>
        <v>20</v>
      </c>
      <c r="B30" s="97"/>
      <c r="C30" s="97"/>
      <c r="D30" s="98"/>
      <c r="E30" s="97"/>
      <c r="F30" s="97"/>
      <c r="G30" s="98"/>
      <c r="H30" s="100"/>
      <c r="I30" s="106">
        <f t="shared" si="0"/>
      </c>
      <c r="J30" s="69"/>
      <c r="P30" s="27" t="str">
        <f>IF(C30="","NOK",IF(VLOOKUP($H30,BDI!$B$5:$B$44,1,FALSE)=$H30,"OK",""))</f>
        <v>NOK</v>
      </c>
    </row>
    <row r="31" spans="1:16" ht="12.75">
      <c r="A31" s="105">
        <f t="shared" si="1"/>
        <v>21</v>
      </c>
      <c r="B31" s="97"/>
      <c r="C31" s="97"/>
      <c r="D31" s="98"/>
      <c r="E31" s="97"/>
      <c r="F31" s="97"/>
      <c r="G31" s="98"/>
      <c r="H31" s="100"/>
      <c r="I31" s="106">
        <f t="shared" si="0"/>
      </c>
      <c r="J31" s="69"/>
      <c r="P31" s="27" t="str">
        <f>IF(C31="","NOK",IF(VLOOKUP($H31,BDI!$B$5:$B$44,1,FALSE)=$H31,"OK",""))</f>
        <v>NOK</v>
      </c>
    </row>
    <row r="32" spans="1:16" ht="12.75">
      <c r="A32" s="105">
        <f t="shared" si="1"/>
        <v>22</v>
      </c>
      <c r="B32" s="97"/>
      <c r="C32" s="97"/>
      <c r="D32" s="98"/>
      <c r="E32" s="97"/>
      <c r="F32" s="97"/>
      <c r="G32" s="98"/>
      <c r="H32" s="100"/>
      <c r="I32" s="106">
        <f t="shared" si="0"/>
      </c>
      <c r="J32" s="69"/>
      <c r="P32" s="27" t="str">
        <f>IF(C32="","NOK",IF(VLOOKUP($H32,BDI!$B$5:$B$44,1,FALSE)=$H32,"OK",""))</f>
        <v>NOK</v>
      </c>
    </row>
    <row r="33" spans="1:16" ht="12.75">
      <c r="A33" s="105">
        <f t="shared" si="1"/>
        <v>23</v>
      </c>
      <c r="B33" s="97"/>
      <c r="C33" s="97"/>
      <c r="D33" s="98"/>
      <c r="E33" s="97"/>
      <c r="F33" s="97"/>
      <c r="G33" s="98"/>
      <c r="H33" s="100"/>
      <c r="I33" s="106">
        <f t="shared" si="0"/>
      </c>
      <c r="J33" s="69"/>
      <c r="P33" s="27" t="str">
        <f>IF(C33="","NOK",IF(VLOOKUP($H33,BDI!$B$5:$B$44,1,FALSE)=$H33,"OK",""))</f>
        <v>NOK</v>
      </c>
    </row>
    <row r="34" spans="1:16" ht="12.75">
      <c r="A34" s="105">
        <f t="shared" si="1"/>
        <v>24</v>
      </c>
      <c r="B34" s="97"/>
      <c r="C34" s="97"/>
      <c r="D34" s="98"/>
      <c r="E34" s="97"/>
      <c r="F34" s="97"/>
      <c r="G34" s="98"/>
      <c r="H34" s="100"/>
      <c r="I34" s="106">
        <f t="shared" si="0"/>
      </c>
      <c r="J34" s="69"/>
      <c r="P34" s="27" t="str">
        <f>IF(C34="","NOK",IF(VLOOKUP($H34,BDI!$B$5:$B$44,1,FALSE)=$H34,"OK",""))</f>
        <v>NOK</v>
      </c>
    </row>
    <row r="35" spans="1:16" ht="12.75">
      <c r="A35" s="105">
        <f t="shared" si="1"/>
        <v>25</v>
      </c>
      <c r="B35" s="97"/>
      <c r="C35" s="97"/>
      <c r="D35" s="98"/>
      <c r="E35" s="97"/>
      <c r="F35" s="97"/>
      <c r="G35" s="98"/>
      <c r="H35" s="100"/>
      <c r="I35" s="106">
        <f t="shared" si="0"/>
      </c>
      <c r="J35" s="69"/>
      <c r="P35" s="27" t="str">
        <f>IF(C35="","NOK",IF(VLOOKUP($H35,BDI!$B$5:$B$44,1,FALSE)=$H35,"OK",""))</f>
        <v>NOK</v>
      </c>
    </row>
    <row r="36" spans="1:16" ht="12.75">
      <c r="A36" s="105">
        <f t="shared" si="1"/>
        <v>26</v>
      </c>
      <c r="B36" s="97"/>
      <c r="C36" s="97"/>
      <c r="D36" s="98"/>
      <c r="E36" s="97"/>
      <c r="F36" s="97"/>
      <c r="G36" s="98"/>
      <c r="H36" s="100"/>
      <c r="I36" s="106">
        <f t="shared" si="0"/>
      </c>
      <c r="J36" s="69"/>
      <c r="P36" s="27" t="str">
        <f>IF(C36="","NOK",IF(VLOOKUP($H36,BDI!$B$5:$B$44,1,FALSE)=$H36,"OK",""))</f>
        <v>NOK</v>
      </c>
    </row>
    <row r="37" spans="1:16" ht="12.75">
      <c r="A37" s="105">
        <f t="shared" si="1"/>
        <v>27</v>
      </c>
      <c r="B37" s="97"/>
      <c r="C37" s="97"/>
      <c r="D37" s="98"/>
      <c r="E37" s="97"/>
      <c r="F37" s="97"/>
      <c r="G37" s="98"/>
      <c r="H37" s="100"/>
      <c r="I37" s="106">
        <f t="shared" si="0"/>
      </c>
      <c r="J37" s="69"/>
      <c r="P37" s="27" t="str">
        <f>IF(C37="","NOK",IF(VLOOKUP($H37,BDI!$B$5:$B$44,1,FALSE)=$H37,"OK",""))</f>
        <v>NOK</v>
      </c>
    </row>
    <row r="38" spans="1:16" ht="12.75">
      <c r="A38" s="105">
        <f t="shared" si="1"/>
        <v>28</v>
      </c>
      <c r="B38" s="97"/>
      <c r="C38" s="97"/>
      <c r="D38" s="98"/>
      <c r="E38" s="97"/>
      <c r="F38" s="97"/>
      <c r="G38" s="98"/>
      <c r="H38" s="100"/>
      <c r="I38" s="106">
        <f t="shared" si="0"/>
      </c>
      <c r="J38" s="69"/>
      <c r="P38" s="27" t="str">
        <f>IF(C38="","NOK",IF(VLOOKUP($H38,BDI!$B$5:$B$44,1,FALSE)=$H38,"OK",""))</f>
        <v>NOK</v>
      </c>
    </row>
    <row r="39" spans="1:16" ht="12.75">
      <c r="A39" s="105">
        <f t="shared" si="1"/>
        <v>29</v>
      </c>
      <c r="B39" s="97"/>
      <c r="C39" s="97"/>
      <c r="D39" s="98"/>
      <c r="E39" s="97"/>
      <c r="F39" s="97"/>
      <c r="G39" s="98"/>
      <c r="H39" s="100"/>
      <c r="I39" s="106">
        <f t="shared" si="0"/>
      </c>
      <c r="J39" s="69"/>
      <c r="P39" s="27" t="str">
        <f>IF(C39="","NOK",IF(VLOOKUP($H39,BDI!$B$5:$B$44,1,FALSE)=$H39,"OK",""))</f>
        <v>NOK</v>
      </c>
    </row>
    <row r="40" spans="1:16" ht="12.75">
      <c r="A40" s="105">
        <f t="shared" si="1"/>
        <v>30</v>
      </c>
      <c r="B40" s="97"/>
      <c r="C40" s="97"/>
      <c r="D40" s="98"/>
      <c r="E40" s="97"/>
      <c r="F40" s="97"/>
      <c r="G40" s="98"/>
      <c r="H40" s="100"/>
      <c r="I40" s="106">
        <f t="shared" si="0"/>
      </c>
      <c r="J40" s="69"/>
      <c r="P40" s="27" t="str">
        <f>IF(C40="","NOK",IF(VLOOKUP($H40,BDI!$B$5:$B$44,1,FALSE)=$H40,"OK",""))</f>
        <v>NOK</v>
      </c>
    </row>
    <row r="41" spans="1:16" ht="12.75">
      <c r="A41" s="105">
        <f t="shared" si="1"/>
        <v>31</v>
      </c>
      <c r="B41" s="97"/>
      <c r="C41" s="97"/>
      <c r="D41" s="98"/>
      <c r="E41" s="97"/>
      <c r="F41" s="97"/>
      <c r="G41" s="98"/>
      <c r="H41" s="100"/>
      <c r="I41" s="106">
        <f t="shared" si="0"/>
      </c>
      <c r="J41" s="69"/>
      <c r="P41" s="27" t="str">
        <f>IF(C41="","NOK",IF(VLOOKUP($H41,BDI!$B$5:$B$44,1,FALSE)=$H41,"OK",""))</f>
        <v>NOK</v>
      </c>
    </row>
    <row r="42" spans="1:16" ht="12.75">
      <c r="A42" s="105">
        <f t="shared" si="1"/>
        <v>32</v>
      </c>
      <c r="B42" s="97"/>
      <c r="C42" s="97"/>
      <c r="D42" s="98"/>
      <c r="E42" s="97"/>
      <c r="F42" s="97"/>
      <c r="G42" s="98"/>
      <c r="H42" s="100"/>
      <c r="I42" s="106">
        <f t="shared" si="0"/>
      </c>
      <c r="J42" s="69"/>
      <c r="P42" s="27" t="str">
        <f>IF(C42="","NOK",IF(VLOOKUP($H42,BDI!$B$5:$B$44,1,FALSE)=$H42,"OK",""))</f>
        <v>NOK</v>
      </c>
    </row>
    <row r="43" spans="1:16" ht="12.75">
      <c r="A43" s="105">
        <f t="shared" si="1"/>
        <v>33</v>
      </c>
      <c r="B43" s="97"/>
      <c r="C43" s="97"/>
      <c r="D43" s="98"/>
      <c r="E43" s="97"/>
      <c r="F43" s="97"/>
      <c r="G43" s="98"/>
      <c r="H43" s="100"/>
      <c r="I43" s="106">
        <f t="shared" si="0"/>
      </c>
      <c r="J43" s="69"/>
      <c r="P43" s="27" t="str">
        <f>IF(C43="","NOK",IF(VLOOKUP($H43,BDI!$B$5:$B$44,1,FALSE)=$H43,"OK",""))</f>
        <v>NOK</v>
      </c>
    </row>
    <row r="44" spans="1:16" ht="12.75">
      <c r="A44" s="105">
        <f t="shared" si="1"/>
        <v>34</v>
      </c>
      <c r="B44" s="97"/>
      <c r="C44" s="97"/>
      <c r="D44" s="98"/>
      <c r="E44" s="97"/>
      <c r="F44" s="97"/>
      <c r="G44" s="98"/>
      <c r="H44" s="100"/>
      <c r="I44" s="106">
        <f t="shared" si="0"/>
      </c>
      <c r="J44" s="69"/>
      <c r="P44" s="27" t="str">
        <f>IF(C44="","NOK",IF(VLOOKUP($H44,BDI!$B$5:$B$44,1,FALSE)=$H44,"OK",""))</f>
        <v>NOK</v>
      </c>
    </row>
    <row r="45" spans="1:16" ht="12.75">
      <c r="A45" s="105">
        <f t="shared" si="1"/>
        <v>35</v>
      </c>
      <c r="B45" s="97"/>
      <c r="C45" s="97"/>
      <c r="D45" s="98"/>
      <c r="E45" s="97"/>
      <c r="F45" s="97"/>
      <c r="G45" s="98"/>
      <c r="H45" s="100"/>
      <c r="I45" s="106">
        <f t="shared" si="0"/>
      </c>
      <c r="J45" s="69"/>
      <c r="P45" s="27" t="str">
        <f>IF(C45="","NOK",IF(VLOOKUP($H45,BDI!$B$5:$B$44,1,FALSE)=$H45,"OK",""))</f>
        <v>NOK</v>
      </c>
    </row>
    <row r="46" spans="1:16" ht="12.75">
      <c r="A46" s="105">
        <f t="shared" si="1"/>
        <v>36</v>
      </c>
      <c r="B46" s="97"/>
      <c r="C46" s="97"/>
      <c r="D46" s="98"/>
      <c r="E46" s="97"/>
      <c r="F46" s="97"/>
      <c r="G46" s="98"/>
      <c r="H46" s="100"/>
      <c r="I46" s="106">
        <f t="shared" si="0"/>
      </c>
      <c r="J46" s="69"/>
      <c r="P46" s="27" t="str">
        <f>IF(C46="","NOK",IF(VLOOKUP($H46,BDI!$B$5:$B$44,1,FALSE)=$H46,"OK",""))</f>
        <v>NOK</v>
      </c>
    </row>
    <row r="47" spans="1:16" ht="12.75">
      <c r="A47" s="105">
        <f t="shared" si="1"/>
        <v>37</v>
      </c>
      <c r="B47" s="97"/>
      <c r="C47" s="97"/>
      <c r="D47" s="98"/>
      <c r="E47" s="97"/>
      <c r="F47" s="97"/>
      <c r="G47" s="98"/>
      <c r="H47" s="100"/>
      <c r="I47" s="106">
        <f t="shared" si="0"/>
      </c>
      <c r="J47" s="69"/>
      <c r="P47" s="27" t="str">
        <f>IF(C47="","NOK",IF(VLOOKUP($H47,BDI!$B$5:$B$44,1,FALSE)=$H47,"OK",""))</f>
        <v>NOK</v>
      </c>
    </row>
    <row r="48" spans="1:16" ht="12.75">
      <c r="A48" s="105">
        <f t="shared" si="1"/>
        <v>38</v>
      </c>
      <c r="B48" s="97"/>
      <c r="C48" s="97"/>
      <c r="D48" s="98"/>
      <c r="E48" s="97"/>
      <c r="F48" s="97"/>
      <c r="G48" s="98"/>
      <c r="H48" s="100"/>
      <c r="I48" s="106">
        <f t="shared" si="0"/>
      </c>
      <c r="J48" s="69"/>
      <c r="P48" s="27" t="str">
        <f>IF(C48="","NOK",IF(VLOOKUP($H48,BDI!$B$5:$B$44,1,FALSE)=$H48,"OK",""))</f>
        <v>NOK</v>
      </c>
    </row>
    <row r="49" spans="1:16" ht="12.75">
      <c r="A49" s="105">
        <f t="shared" si="1"/>
        <v>39</v>
      </c>
      <c r="B49" s="97"/>
      <c r="C49" s="97"/>
      <c r="D49" s="98"/>
      <c r="E49" s="97"/>
      <c r="F49" s="97"/>
      <c r="G49" s="98"/>
      <c r="H49" s="100"/>
      <c r="I49" s="106">
        <f t="shared" si="0"/>
      </c>
      <c r="J49" s="69"/>
      <c r="P49" s="27" t="str">
        <f>IF(C49="","NOK",IF(VLOOKUP($H49,BDI!$B$5:$B$44,1,FALSE)=$H49,"OK",""))</f>
        <v>NOK</v>
      </c>
    </row>
    <row r="50" spans="1:16" ht="12.75">
      <c r="A50" s="105">
        <f t="shared" si="1"/>
        <v>40</v>
      </c>
      <c r="B50" s="97"/>
      <c r="C50" s="97"/>
      <c r="D50" s="98"/>
      <c r="E50" s="97"/>
      <c r="F50" s="97"/>
      <c r="G50" s="98"/>
      <c r="H50" s="100"/>
      <c r="I50" s="106">
        <f t="shared" si="0"/>
      </c>
      <c r="J50" s="69"/>
      <c r="P50" s="27" t="str">
        <f>IF(C50="","NOK",IF(VLOOKUP($H50,BDI!$B$5:$B$44,1,FALSE)=$H50,"OK",""))</f>
        <v>NOK</v>
      </c>
    </row>
    <row r="51" spans="1:16" ht="12.75">
      <c r="A51" s="105">
        <f t="shared" si="1"/>
        <v>41</v>
      </c>
      <c r="B51" s="97"/>
      <c r="C51" s="97"/>
      <c r="D51" s="98"/>
      <c r="E51" s="97"/>
      <c r="F51" s="97"/>
      <c r="G51" s="98"/>
      <c r="H51" s="100"/>
      <c r="I51" s="106">
        <f t="shared" si="0"/>
      </c>
      <c r="J51" s="69"/>
      <c r="P51" s="27" t="str">
        <f>IF(C51="","NOK",IF(VLOOKUP($H51,BDI!$B$5:$B$44,1,FALSE)=$H51,"OK",""))</f>
        <v>NOK</v>
      </c>
    </row>
    <row r="52" spans="1:16" ht="12.75">
      <c r="A52" s="105">
        <f t="shared" si="1"/>
        <v>42</v>
      </c>
      <c r="B52" s="97"/>
      <c r="C52" s="97"/>
      <c r="D52" s="98"/>
      <c r="E52" s="97"/>
      <c r="F52" s="97"/>
      <c r="G52" s="98"/>
      <c r="H52" s="100"/>
      <c r="I52" s="106">
        <f t="shared" si="0"/>
      </c>
      <c r="J52" s="69"/>
      <c r="P52" s="27" t="str">
        <f>IF(C52="","NOK",IF(VLOOKUP($H52,BDI!$B$5:$B$44,1,FALSE)=$H52,"OK",""))</f>
        <v>NOK</v>
      </c>
    </row>
    <row r="53" spans="1:16" ht="12.75">
      <c r="A53" s="105">
        <f t="shared" si="1"/>
        <v>43</v>
      </c>
      <c r="B53" s="97"/>
      <c r="C53" s="97"/>
      <c r="D53" s="98"/>
      <c r="E53" s="97"/>
      <c r="F53" s="97"/>
      <c r="G53" s="98"/>
      <c r="H53" s="100"/>
      <c r="I53" s="106">
        <f t="shared" si="0"/>
      </c>
      <c r="J53" s="69"/>
      <c r="P53" s="27" t="str">
        <f>IF(C53="","NOK",IF(VLOOKUP($H53,BDI!$B$5:$B$44,1,FALSE)=$H53,"OK",""))</f>
        <v>NOK</v>
      </c>
    </row>
    <row r="54" spans="1:16" ht="12.75">
      <c r="A54" s="105">
        <f t="shared" si="1"/>
        <v>44</v>
      </c>
      <c r="B54" s="97"/>
      <c r="C54" s="97"/>
      <c r="D54" s="98"/>
      <c r="E54" s="97"/>
      <c r="F54" s="97"/>
      <c r="G54" s="98"/>
      <c r="H54" s="100"/>
      <c r="I54" s="106">
        <f t="shared" si="0"/>
      </c>
      <c r="J54" s="69"/>
      <c r="P54" s="27" t="str">
        <f>IF(C54="","NOK",IF(VLOOKUP($H54,BDI!$B$5:$B$44,1,FALSE)=$H54,"OK",""))</f>
        <v>NOK</v>
      </c>
    </row>
    <row r="55" spans="1:16" ht="12.75">
      <c r="A55" s="105">
        <f t="shared" si="1"/>
        <v>45</v>
      </c>
      <c r="B55" s="97"/>
      <c r="C55" s="97"/>
      <c r="D55" s="98"/>
      <c r="E55" s="97"/>
      <c r="F55" s="97"/>
      <c r="G55" s="98"/>
      <c r="H55" s="100"/>
      <c r="I55" s="106">
        <f t="shared" si="0"/>
      </c>
      <c r="J55" s="69"/>
      <c r="P55" s="27" t="str">
        <f>IF(C55="","NOK",IF(VLOOKUP($H55,BDI!$B$5:$B$44,1,FALSE)=$H55,"OK",""))</f>
        <v>NOK</v>
      </c>
    </row>
    <row r="56" spans="1:16" ht="12.75">
      <c r="A56" s="105">
        <f t="shared" si="1"/>
        <v>46</v>
      </c>
      <c r="B56" s="97"/>
      <c r="C56" s="97"/>
      <c r="D56" s="98"/>
      <c r="E56" s="97"/>
      <c r="F56" s="97"/>
      <c r="G56" s="98"/>
      <c r="H56" s="100"/>
      <c r="I56" s="106">
        <f t="shared" si="0"/>
      </c>
      <c r="J56" s="69"/>
      <c r="P56" s="27" t="str">
        <f>IF(C56="","NOK",IF(VLOOKUP($H56,BDI!$B$5:$B$44,1,FALSE)=$H56,"OK",""))</f>
        <v>NOK</v>
      </c>
    </row>
    <row r="57" spans="1:16" ht="12.75">
      <c r="A57" s="105">
        <f t="shared" si="1"/>
        <v>47</v>
      </c>
      <c r="B57" s="97"/>
      <c r="C57" s="97"/>
      <c r="D57" s="98"/>
      <c r="E57" s="97"/>
      <c r="F57" s="97"/>
      <c r="G57" s="98"/>
      <c r="H57" s="100"/>
      <c r="I57" s="106">
        <f t="shared" si="0"/>
      </c>
      <c r="J57" s="69"/>
      <c r="P57" s="27" t="str">
        <f>IF(C57="","NOK",IF(VLOOKUP($H57,BDI!$B$5:$B$44,1,FALSE)=$H57,"OK",""))</f>
        <v>NOK</v>
      </c>
    </row>
    <row r="58" spans="1:16" ht="12.75">
      <c r="A58" s="105">
        <f t="shared" si="1"/>
        <v>48</v>
      </c>
      <c r="B58" s="97"/>
      <c r="C58" s="97"/>
      <c r="D58" s="98"/>
      <c r="E58" s="97"/>
      <c r="F58" s="97"/>
      <c r="G58" s="98"/>
      <c r="H58" s="100"/>
      <c r="I58" s="106">
        <f t="shared" si="0"/>
      </c>
      <c r="J58" s="69"/>
      <c r="P58" s="27" t="str">
        <f>IF(C58="","NOK",IF(VLOOKUP($H58,BDI!$B$5:$B$44,1,FALSE)=$H58,"OK",""))</f>
        <v>NOK</v>
      </c>
    </row>
    <row r="59" spans="1:16" ht="12.75">
      <c r="A59" s="105">
        <f t="shared" si="1"/>
        <v>49</v>
      </c>
      <c r="B59" s="97"/>
      <c r="C59" s="97"/>
      <c r="D59" s="98"/>
      <c r="E59" s="97"/>
      <c r="F59" s="97"/>
      <c r="G59" s="98"/>
      <c r="H59" s="100"/>
      <c r="I59" s="106">
        <f t="shared" si="0"/>
      </c>
      <c r="J59" s="69"/>
      <c r="P59" s="27" t="str">
        <f>IF(C59="","NOK",IF(VLOOKUP($H59,BDI!$B$5:$B$44,1,FALSE)=$H59,"OK",""))</f>
        <v>NOK</v>
      </c>
    </row>
    <row r="60" spans="1:16" ht="12.75">
      <c r="A60" s="105">
        <f t="shared" si="1"/>
        <v>50</v>
      </c>
      <c r="B60" s="97"/>
      <c r="C60" s="97"/>
      <c r="D60" s="98"/>
      <c r="E60" s="97"/>
      <c r="F60" s="97"/>
      <c r="G60" s="98"/>
      <c r="H60" s="100"/>
      <c r="I60" s="106">
        <f t="shared" si="0"/>
      </c>
      <c r="J60" s="69"/>
      <c r="P60" s="27" t="str">
        <f>IF(C60="","NOK",IF(VLOOKUP($H60,BDI!$B$5:$B$44,1,FALSE)=$H60,"OK",""))</f>
        <v>NOK</v>
      </c>
    </row>
    <row r="61" spans="1:10" ht="12.75">
      <c r="A61" s="70"/>
      <c r="B61" s="74"/>
      <c r="C61" s="74"/>
      <c r="D61" s="85"/>
      <c r="E61" s="74"/>
      <c r="F61" s="74"/>
      <c r="G61" s="85"/>
      <c r="H61" s="70"/>
      <c r="I61" s="69"/>
      <c r="J61" s="69"/>
    </row>
    <row r="62" spans="1:10" ht="12.75">
      <c r="A62" s="70"/>
      <c r="B62" s="74"/>
      <c r="C62" s="74"/>
      <c r="D62" s="85"/>
      <c r="E62" s="74"/>
      <c r="F62" s="74"/>
      <c r="G62" s="85"/>
      <c r="H62" s="70"/>
      <c r="I62" s="69"/>
      <c r="J62" s="69"/>
    </row>
    <row r="63" spans="1:10" ht="12.75">
      <c r="A63" s="70"/>
      <c r="B63" s="74"/>
      <c r="C63" s="74"/>
      <c r="D63" s="85"/>
      <c r="E63" s="74"/>
      <c r="F63" s="74"/>
      <c r="G63" s="85"/>
      <c r="H63" s="70"/>
      <c r="I63" s="69"/>
      <c r="J63" s="69"/>
    </row>
    <row r="64" spans="1:10" ht="12.75">
      <c r="A64" s="70"/>
      <c r="B64" s="74"/>
      <c r="C64" s="74"/>
      <c r="D64" s="85"/>
      <c r="E64" s="74"/>
      <c r="F64" s="74"/>
      <c r="G64" s="85"/>
      <c r="H64" s="70"/>
      <c r="I64" s="69"/>
      <c r="J64" s="69"/>
    </row>
    <row r="65" spans="1:10" ht="12.75">
      <c r="A65" s="70"/>
      <c r="B65" s="74"/>
      <c r="C65" s="74"/>
      <c r="D65" s="85"/>
      <c r="E65" s="74"/>
      <c r="F65" s="74"/>
      <c r="G65" s="85"/>
      <c r="H65" s="70"/>
      <c r="I65" s="69"/>
      <c r="J65" s="69"/>
    </row>
    <row r="66" spans="1:10" ht="12.75">
      <c r="A66" s="70"/>
      <c r="B66" s="74"/>
      <c r="C66" s="74"/>
      <c r="D66" s="85"/>
      <c r="E66" s="74"/>
      <c r="F66" s="74"/>
      <c r="G66" s="85"/>
      <c r="H66" s="70"/>
      <c r="I66" s="69"/>
      <c r="J66" s="69"/>
    </row>
    <row r="67" spans="1:10" ht="12.75">
      <c r="A67" s="70"/>
      <c r="B67" s="74"/>
      <c r="C67" s="74"/>
      <c r="D67" s="85"/>
      <c r="E67" s="74"/>
      <c r="F67" s="74"/>
      <c r="G67" s="85"/>
      <c r="H67" s="70"/>
      <c r="I67" s="69"/>
      <c r="J67" s="69"/>
    </row>
    <row r="68" spans="1:10" ht="12.75">
      <c r="A68" s="70"/>
      <c r="B68" s="74"/>
      <c r="C68" s="74"/>
      <c r="D68" s="85"/>
      <c r="E68" s="74"/>
      <c r="F68" s="74"/>
      <c r="G68" s="85"/>
      <c r="H68" s="70"/>
      <c r="I68" s="69"/>
      <c r="J68" s="69"/>
    </row>
    <row r="69" spans="1:10" ht="12.75">
      <c r="A69" s="70"/>
      <c r="B69" s="74"/>
      <c r="C69" s="74"/>
      <c r="D69" s="85"/>
      <c r="E69" s="74"/>
      <c r="F69" s="74"/>
      <c r="G69" s="85"/>
      <c r="H69" s="70"/>
      <c r="I69" s="69"/>
      <c r="J69" s="69"/>
    </row>
    <row r="70" spans="1:10" ht="12.75">
      <c r="A70" s="70"/>
      <c r="B70" s="74"/>
      <c r="C70" s="74"/>
      <c r="D70" s="85"/>
      <c r="E70" s="74"/>
      <c r="F70" s="74"/>
      <c r="G70" s="85"/>
      <c r="H70" s="70"/>
      <c r="I70" s="69"/>
      <c r="J70" s="69"/>
    </row>
    <row r="71" spans="1:10" ht="12.75">
      <c r="A71" s="70"/>
      <c r="B71" s="74"/>
      <c r="C71" s="74"/>
      <c r="D71" s="85"/>
      <c r="E71" s="74"/>
      <c r="F71" s="74"/>
      <c r="G71" s="85"/>
      <c r="H71" s="70"/>
      <c r="I71" s="69"/>
      <c r="J71" s="69"/>
    </row>
    <row r="72" spans="1:10" ht="12.75">
      <c r="A72" s="70"/>
      <c r="B72" s="74"/>
      <c r="C72" s="74"/>
      <c r="D72" s="85"/>
      <c r="E72" s="74"/>
      <c r="F72" s="74"/>
      <c r="G72" s="85"/>
      <c r="H72" s="70"/>
      <c r="I72" s="69"/>
      <c r="J72" s="69"/>
    </row>
    <row r="73" spans="1:10" ht="12.75">
      <c r="A73" s="70"/>
      <c r="B73" s="74"/>
      <c r="C73" s="74"/>
      <c r="D73" s="85"/>
      <c r="E73" s="74"/>
      <c r="F73" s="74"/>
      <c r="G73" s="74"/>
      <c r="H73" s="70"/>
      <c r="I73" s="69"/>
      <c r="J73" s="69"/>
    </row>
    <row r="74" spans="1:10" ht="12.75">
      <c r="A74" s="70"/>
      <c r="B74" s="74"/>
      <c r="C74" s="74"/>
      <c r="D74" s="85"/>
      <c r="E74" s="74"/>
      <c r="F74" s="74"/>
      <c r="G74" s="74"/>
      <c r="H74" s="70"/>
      <c r="I74" s="69"/>
      <c r="J74" s="69"/>
    </row>
    <row r="75" spans="1:10" ht="12.75">
      <c r="A75" s="70"/>
      <c r="B75" s="71"/>
      <c r="C75" s="71"/>
      <c r="D75" s="85"/>
      <c r="E75" s="71"/>
      <c r="F75" s="71"/>
      <c r="G75" s="71"/>
      <c r="H75" s="70"/>
      <c r="I75" s="69"/>
      <c r="J75" s="69"/>
    </row>
    <row r="76" spans="1:10" ht="12.75">
      <c r="A76" s="70"/>
      <c r="B76" s="71"/>
      <c r="C76" s="71"/>
      <c r="D76" s="85"/>
      <c r="E76" s="71"/>
      <c r="F76" s="71"/>
      <c r="G76" s="71"/>
      <c r="H76" s="70"/>
      <c r="I76" s="69"/>
      <c r="J76" s="69"/>
    </row>
    <row r="77" spans="1:10" ht="12.75">
      <c r="A77" s="70"/>
      <c r="B77" s="71"/>
      <c r="C77" s="71"/>
      <c r="D77" s="85"/>
      <c r="E77" s="71"/>
      <c r="F77" s="71"/>
      <c r="G77" s="71"/>
      <c r="H77" s="70"/>
      <c r="I77" s="69"/>
      <c r="J77" s="69"/>
    </row>
    <row r="78" spans="1:10" ht="12.75">
      <c r="A78" s="70"/>
      <c r="B78" s="71"/>
      <c r="C78" s="71"/>
      <c r="D78" s="85"/>
      <c r="E78" s="71"/>
      <c r="F78" s="71"/>
      <c r="G78" s="71"/>
      <c r="H78" s="70"/>
      <c r="I78" s="69"/>
      <c r="J78" s="69"/>
    </row>
    <row r="79" spans="1:10" ht="12.75">
      <c r="A79" s="70"/>
      <c r="B79" s="71"/>
      <c r="C79" s="71"/>
      <c r="D79" s="85"/>
      <c r="E79" s="71"/>
      <c r="F79" s="71"/>
      <c r="G79" s="71"/>
      <c r="H79" s="70"/>
      <c r="I79" s="69"/>
      <c r="J79" s="69"/>
    </row>
    <row r="80" spans="1:10" ht="12.75">
      <c r="A80" s="70"/>
      <c r="B80" s="71"/>
      <c r="C80" s="71"/>
      <c r="D80" s="85"/>
      <c r="E80" s="71"/>
      <c r="F80" s="71"/>
      <c r="G80" s="71"/>
      <c r="H80" s="70"/>
      <c r="I80" s="69"/>
      <c r="J80" s="69"/>
    </row>
    <row r="81" spans="1:10" ht="12.75">
      <c r="A81" s="70"/>
      <c r="B81" s="71"/>
      <c r="C81" s="71"/>
      <c r="D81" s="85"/>
      <c r="E81" s="71"/>
      <c r="F81" s="71"/>
      <c r="G81" s="71"/>
      <c r="H81" s="70"/>
      <c r="I81" s="69"/>
      <c r="J81" s="69"/>
    </row>
    <row r="82" spans="1:10" ht="12.75">
      <c r="A82" s="70"/>
      <c r="B82" s="71"/>
      <c r="C82" s="71"/>
      <c r="D82" s="85"/>
      <c r="E82" s="71"/>
      <c r="F82" s="71"/>
      <c r="G82" s="71"/>
      <c r="H82" s="70"/>
      <c r="I82" s="69"/>
      <c r="J82" s="69"/>
    </row>
    <row r="83" spans="1:10" ht="12.75">
      <c r="A83" s="70"/>
      <c r="B83" s="71"/>
      <c r="C83" s="71"/>
      <c r="D83" s="85"/>
      <c r="E83" s="71"/>
      <c r="F83" s="71"/>
      <c r="G83" s="71"/>
      <c r="H83" s="70"/>
      <c r="I83" s="69"/>
      <c r="J83" s="69"/>
    </row>
    <row r="84" spans="1:10" ht="12.75">
      <c r="A84" s="70"/>
      <c r="B84" s="71"/>
      <c r="C84" s="71"/>
      <c r="D84" s="85"/>
      <c r="E84" s="71"/>
      <c r="F84" s="71"/>
      <c r="G84" s="71"/>
      <c r="H84" s="70"/>
      <c r="I84" s="69"/>
      <c r="J84" s="69"/>
    </row>
    <row r="85" spans="1:10" ht="12.75">
      <c r="A85" s="70"/>
      <c r="B85" s="71"/>
      <c r="C85" s="71"/>
      <c r="D85" s="85"/>
      <c r="E85" s="71"/>
      <c r="F85" s="71"/>
      <c r="G85" s="71"/>
      <c r="H85" s="70"/>
      <c r="I85" s="69"/>
      <c r="J85" s="69"/>
    </row>
    <row r="86" spans="1:10" ht="12.75">
      <c r="A86" s="70"/>
      <c r="B86" s="71"/>
      <c r="C86" s="71"/>
      <c r="D86" s="85"/>
      <c r="E86" s="71"/>
      <c r="F86" s="71"/>
      <c r="G86" s="71"/>
      <c r="H86" s="70"/>
      <c r="I86" s="69"/>
      <c r="J86" s="69"/>
    </row>
    <row r="87" spans="1:10" ht="12.75">
      <c r="A87" s="70"/>
      <c r="B87" s="71"/>
      <c r="C87" s="71"/>
      <c r="D87" s="85"/>
      <c r="E87" s="71"/>
      <c r="F87" s="71"/>
      <c r="G87" s="71"/>
      <c r="H87" s="70"/>
      <c r="I87" s="69"/>
      <c r="J87" s="69"/>
    </row>
    <row r="88" spans="1:10" ht="12.75">
      <c r="A88" s="70"/>
      <c r="B88" s="71"/>
      <c r="C88" s="71"/>
      <c r="D88" s="85"/>
      <c r="E88" s="71"/>
      <c r="F88" s="71"/>
      <c r="G88" s="71"/>
      <c r="H88" s="70"/>
      <c r="I88" s="69"/>
      <c r="J88" s="69"/>
    </row>
    <row r="89" spans="1:10" ht="12.75">
      <c r="A89" s="70"/>
      <c r="B89" s="71"/>
      <c r="C89" s="71"/>
      <c r="D89" s="85"/>
      <c r="E89" s="71"/>
      <c r="F89" s="71"/>
      <c r="G89" s="71"/>
      <c r="H89" s="70"/>
      <c r="I89" s="69"/>
      <c r="J89" s="69"/>
    </row>
    <row r="90" spans="1:10" ht="12.75">
      <c r="A90" s="70"/>
      <c r="B90" s="71"/>
      <c r="C90" s="71"/>
      <c r="D90" s="85"/>
      <c r="E90" s="71"/>
      <c r="F90" s="71"/>
      <c r="G90" s="71"/>
      <c r="H90" s="70"/>
      <c r="I90" s="69"/>
      <c r="J90" s="69"/>
    </row>
    <row r="91" ht="12.75">
      <c r="D91" s="86"/>
    </row>
    <row r="92" ht="12.75">
      <c r="D92" s="86"/>
    </row>
    <row r="93" ht="12.75">
      <c r="D93" s="86"/>
    </row>
    <row r="94" ht="12.75">
      <c r="D94" s="86"/>
    </row>
    <row r="95" ht="12.75">
      <c r="D95" s="86"/>
    </row>
    <row r="96" ht="12.75">
      <c r="D96" s="86"/>
    </row>
    <row r="97" ht="12.75">
      <c r="D97" s="86"/>
    </row>
    <row r="98" ht="12.75">
      <c r="D98" s="86"/>
    </row>
    <row r="99" ht="12.75">
      <c r="D99" s="86"/>
    </row>
    <row r="100" ht="12.75">
      <c r="D100" s="86"/>
    </row>
    <row r="101" ht="12.75">
      <c r="D101" s="86"/>
    </row>
    <row r="102" ht="12.75">
      <c r="D102" s="86"/>
    </row>
    <row r="103" ht="12.75">
      <c r="D103" s="86"/>
    </row>
    <row r="104" ht="12.75">
      <c r="D104" s="86"/>
    </row>
    <row r="105" ht="12.75">
      <c r="D105" s="86"/>
    </row>
    <row r="106" ht="12.75">
      <c r="D106" s="86"/>
    </row>
    <row r="107" ht="12.75">
      <c r="D107" s="86"/>
    </row>
    <row r="108" ht="12.75">
      <c r="D108" s="86"/>
    </row>
    <row r="109" ht="12.75">
      <c r="D109" s="86"/>
    </row>
    <row r="110" ht="12.75">
      <c r="D110" s="86"/>
    </row>
    <row r="111" ht="12.75">
      <c r="D111" s="86"/>
    </row>
    <row r="112" ht="12.75">
      <c r="D112" s="86"/>
    </row>
    <row r="113" ht="12.75">
      <c r="D113" s="86"/>
    </row>
    <row r="114" ht="12.75">
      <c r="D114" s="86"/>
    </row>
    <row r="115" ht="12.75">
      <c r="D115" s="86"/>
    </row>
    <row r="116" ht="12.75">
      <c r="D116" s="86"/>
    </row>
    <row r="117" ht="12.75">
      <c r="D117" s="86"/>
    </row>
    <row r="118" ht="12.75">
      <c r="D118" s="86"/>
    </row>
    <row r="119" ht="12.75">
      <c r="D119" s="86"/>
    </row>
    <row r="120" ht="12.75">
      <c r="D120" s="86"/>
    </row>
    <row r="121" ht="12.75">
      <c r="D121" s="86"/>
    </row>
    <row r="122" ht="12.75">
      <c r="D122" s="86"/>
    </row>
    <row r="123" ht="12.75">
      <c r="D123" s="86"/>
    </row>
    <row r="124" ht="12.75">
      <c r="D124" s="86"/>
    </row>
    <row r="125" ht="12.75">
      <c r="D125" s="86"/>
    </row>
    <row r="126" ht="12.75">
      <c r="D126" s="86"/>
    </row>
    <row r="127" ht="12.75">
      <c r="D127" s="86"/>
    </row>
    <row r="128" ht="12.75">
      <c r="D128" s="86"/>
    </row>
    <row r="129" ht="12.75">
      <c r="D129" s="86"/>
    </row>
    <row r="130" ht="12.75">
      <c r="D130" s="86"/>
    </row>
    <row r="131" ht="12.75">
      <c r="D131" s="86"/>
    </row>
    <row r="132" ht="12.75">
      <c r="D132" s="86"/>
    </row>
    <row r="133" ht="12.75">
      <c r="D133" s="86"/>
    </row>
    <row r="134" ht="12.75">
      <c r="D134" s="86"/>
    </row>
    <row r="135" ht="12.75">
      <c r="D135" s="86"/>
    </row>
    <row r="136" ht="12.75">
      <c r="D136" s="86"/>
    </row>
    <row r="137" ht="12.75">
      <c r="D137" s="86"/>
    </row>
    <row r="138" ht="12.75">
      <c r="D138" s="86"/>
    </row>
    <row r="139" ht="12.75">
      <c r="D139" s="86"/>
    </row>
    <row r="140" ht="12.75">
      <c r="D140" s="86"/>
    </row>
    <row r="141" ht="12.75">
      <c r="D141" s="86"/>
    </row>
    <row r="142" ht="12.75">
      <c r="D142" s="86"/>
    </row>
    <row r="143" ht="12.75">
      <c r="D143" s="86"/>
    </row>
    <row r="144" ht="12.75">
      <c r="D144" s="86"/>
    </row>
    <row r="145" ht="12.75">
      <c r="D145" s="86"/>
    </row>
    <row r="146" ht="12.75">
      <c r="D146" s="86"/>
    </row>
    <row r="147" ht="12.75">
      <c r="D147" s="86"/>
    </row>
    <row r="148" ht="12.75">
      <c r="D148" s="86"/>
    </row>
    <row r="149" ht="12.75">
      <c r="D149" s="86"/>
    </row>
    <row r="150" ht="12.75">
      <c r="D150" s="86"/>
    </row>
    <row r="151" ht="12.75">
      <c r="D151" s="86"/>
    </row>
    <row r="152" ht="12.75">
      <c r="D152" s="86"/>
    </row>
    <row r="153" ht="12.75">
      <c r="D153" s="86"/>
    </row>
    <row r="154" ht="12.75">
      <c r="D154" s="86"/>
    </row>
    <row r="155" ht="12.75">
      <c r="D155" s="86"/>
    </row>
    <row r="156" ht="12.75">
      <c r="D156" s="86"/>
    </row>
    <row r="157" ht="12.75">
      <c r="D157" s="86"/>
    </row>
    <row r="158" ht="12.75">
      <c r="D158" s="86"/>
    </row>
    <row r="159" ht="12.75">
      <c r="D159" s="86"/>
    </row>
    <row r="160" ht="12.75">
      <c r="D160" s="86"/>
    </row>
    <row r="161" ht="12.75">
      <c r="D161" s="86"/>
    </row>
    <row r="162" ht="12.75">
      <c r="D162" s="86"/>
    </row>
    <row r="163" ht="12.75">
      <c r="D163" s="86"/>
    </row>
    <row r="164" ht="12.75">
      <c r="D164" s="86"/>
    </row>
    <row r="165" ht="12.75">
      <c r="D165" s="86"/>
    </row>
    <row r="166" ht="12.75">
      <c r="D166" s="86"/>
    </row>
    <row r="167" ht="12.75">
      <c r="D167" s="86"/>
    </row>
    <row r="168" ht="12.75">
      <c r="D168" s="86"/>
    </row>
    <row r="169" ht="12.75">
      <c r="D169" s="86"/>
    </row>
    <row r="170" ht="12.75">
      <c r="D170" s="86"/>
    </row>
    <row r="171" ht="12.75">
      <c r="D171" s="86"/>
    </row>
    <row r="172" ht="12.75">
      <c r="D172" s="86"/>
    </row>
    <row r="173" ht="12.75">
      <c r="D173" s="86"/>
    </row>
    <row r="174" ht="12.75">
      <c r="D174" s="86"/>
    </row>
    <row r="175" ht="12.75">
      <c r="D175" s="86"/>
    </row>
    <row r="176" ht="12.75">
      <c r="D176" s="86"/>
    </row>
    <row r="177" ht="12.75">
      <c r="D177" s="86"/>
    </row>
    <row r="178" ht="12.75">
      <c r="D178" s="86"/>
    </row>
    <row r="179" ht="12.75">
      <c r="D179" s="86"/>
    </row>
    <row r="180" ht="12.75">
      <c r="D180" s="86"/>
    </row>
    <row r="181" ht="12.75">
      <c r="D181" s="86"/>
    </row>
    <row r="182" ht="12.75">
      <c r="D182" s="86"/>
    </row>
    <row r="183" ht="12.75">
      <c r="D183" s="86"/>
    </row>
    <row r="184" ht="12.75">
      <c r="D184" s="86"/>
    </row>
    <row r="185" ht="12.75">
      <c r="D185" s="86"/>
    </row>
    <row r="186" ht="12.75">
      <c r="D186" s="86"/>
    </row>
    <row r="187" ht="12.75">
      <c r="D187" s="86"/>
    </row>
    <row r="188" ht="12.75">
      <c r="D188" s="86"/>
    </row>
    <row r="189" ht="12.75">
      <c r="D189" s="86"/>
    </row>
    <row r="190" ht="12.75">
      <c r="D190" s="86"/>
    </row>
    <row r="191" ht="12.75">
      <c r="D191" s="86"/>
    </row>
    <row r="192" ht="12.75">
      <c r="D192" s="86"/>
    </row>
    <row r="193" ht="12.75">
      <c r="D193" s="86"/>
    </row>
    <row r="194" ht="12.75">
      <c r="D194" s="86"/>
    </row>
    <row r="195" ht="12.75">
      <c r="D195" s="86"/>
    </row>
    <row r="196" ht="12.75">
      <c r="D196" s="86"/>
    </row>
    <row r="197" ht="12.75">
      <c r="D197" s="86"/>
    </row>
  </sheetData>
  <sheetProtection password="952F" sheet="1"/>
  <mergeCells count="7">
    <mergeCell ref="A1:C1"/>
    <mergeCell ref="B6:I6"/>
    <mergeCell ref="B8:D8"/>
    <mergeCell ref="E8:G8"/>
    <mergeCell ref="H8:H9"/>
    <mergeCell ref="I8:I9"/>
    <mergeCell ref="A8:A9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5"/>
  <sheetViews>
    <sheetView zoomScalePageLayoutView="0" workbookViewId="0" topLeftCell="A7">
      <selection activeCell="A6" sqref="A6:H14"/>
    </sheetView>
  </sheetViews>
  <sheetFormatPr defaultColWidth="9.140625" defaultRowHeight="15"/>
  <cols>
    <col min="1" max="1" width="4.28125" style="12" customWidth="1"/>
    <col min="2" max="2" width="16.7109375" style="20" customWidth="1"/>
    <col min="3" max="3" width="21.7109375" style="20" customWidth="1"/>
    <col min="4" max="4" width="25.7109375" style="20" customWidth="1"/>
    <col min="5" max="5" width="16.7109375" style="20" customWidth="1"/>
    <col min="6" max="6" width="21.7109375" style="20" customWidth="1"/>
    <col min="7" max="7" width="25.7109375" style="20" customWidth="1"/>
    <col min="8" max="8" width="8.7109375" style="21" customWidth="1"/>
    <col min="9" max="16384" width="9.140625" style="9" customWidth="1"/>
  </cols>
  <sheetData>
    <row r="1" spans="1:8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  <c r="H1" s="9"/>
    </row>
    <row r="2" spans="1:8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  <c r="H2" s="9"/>
    </row>
    <row r="3" spans="1:8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9"/>
      <c r="B6" s="186" t="s">
        <v>171</v>
      </c>
      <c r="C6" s="186"/>
      <c r="D6" s="186"/>
      <c r="E6" s="186"/>
      <c r="F6" s="186"/>
      <c r="G6" s="186"/>
      <c r="H6" s="186"/>
    </row>
    <row r="7" spans="1:8" ht="12.75">
      <c r="A7" s="9"/>
      <c r="B7" s="9"/>
      <c r="C7" s="9"/>
      <c r="D7" s="9"/>
      <c r="E7" s="9"/>
      <c r="F7" s="9"/>
      <c r="G7" s="9"/>
      <c r="H7" s="9"/>
    </row>
    <row r="8" spans="1:8" s="19" customFormat="1" ht="12.75">
      <c r="A8" s="191" t="s">
        <v>144</v>
      </c>
      <c r="B8" s="195" t="s">
        <v>86</v>
      </c>
      <c r="C8" s="205"/>
      <c r="D8" s="198"/>
      <c r="E8" s="206" t="s">
        <v>87</v>
      </c>
      <c r="F8" s="206"/>
      <c r="G8" s="206"/>
      <c r="H8" s="191" t="s">
        <v>148</v>
      </c>
    </row>
    <row r="9" spans="1:8" s="19" customFormat="1" ht="25.5">
      <c r="A9" s="197"/>
      <c r="B9" s="2" t="s">
        <v>49</v>
      </c>
      <c r="C9" s="2" t="s">
        <v>58</v>
      </c>
      <c r="D9" s="2" t="s">
        <v>173</v>
      </c>
      <c r="E9" s="2" t="s">
        <v>49</v>
      </c>
      <c r="F9" s="2" t="s">
        <v>58</v>
      </c>
      <c r="G9" s="2" t="s">
        <v>173</v>
      </c>
      <c r="H9" s="197"/>
    </row>
    <row r="10" spans="1:8" ht="12.75">
      <c r="A10" s="8"/>
      <c r="B10" s="6"/>
      <c r="C10" s="6"/>
      <c r="D10" s="6"/>
      <c r="E10" s="6"/>
      <c r="F10" s="6"/>
      <c r="G10" s="6"/>
      <c r="H10" s="37">
        <f>SUM(H11:H35)</f>
        <v>6.964285714285714</v>
      </c>
    </row>
    <row r="11" spans="1:8" ht="102">
      <c r="A11" s="57">
        <v>1</v>
      </c>
      <c r="B11" s="30" t="s">
        <v>558</v>
      </c>
      <c r="C11" s="30" t="s">
        <v>559</v>
      </c>
      <c r="D11" s="30" t="s">
        <v>560</v>
      </c>
      <c r="E11" s="30" t="s">
        <v>561</v>
      </c>
      <c r="F11" s="30" t="s">
        <v>562</v>
      </c>
      <c r="G11" s="30" t="s">
        <v>563</v>
      </c>
      <c r="H11" s="61">
        <f>IF(OR(B11="")=FALSE,(5/(((LEN(B11)-LEN(SUBSTITUTE(B11,",","")))+1))),"")</f>
        <v>0.7142857142857143</v>
      </c>
    </row>
    <row r="12" spans="1:8" ht="140.25">
      <c r="A12" s="57">
        <v>2</v>
      </c>
      <c r="B12" s="68" t="s">
        <v>591</v>
      </c>
      <c r="C12" s="68" t="s">
        <v>590</v>
      </c>
      <c r="D12" s="76" t="s">
        <v>589</v>
      </c>
      <c r="E12" s="68" t="s">
        <v>588</v>
      </c>
      <c r="F12" s="68" t="s">
        <v>587</v>
      </c>
      <c r="G12" s="76" t="s">
        <v>586</v>
      </c>
      <c r="H12" s="61">
        <f aca="true" t="shared" si="0" ref="H12:H35">IF(OR(B12="")=FALSE,(5/(((LEN(B12)-LEN(SUBSTITUTE(B12,",","")))+1))),"")</f>
        <v>2.5</v>
      </c>
    </row>
    <row r="13" spans="1:8" ht="102">
      <c r="A13" s="57">
        <v>3</v>
      </c>
      <c r="B13" s="68" t="s">
        <v>591</v>
      </c>
      <c r="C13" s="68" t="s">
        <v>590</v>
      </c>
      <c r="D13" s="76" t="s">
        <v>589</v>
      </c>
      <c r="E13" s="68" t="s">
        <v>593</v>
      </c>
      <c r="F13" s="68" t="s">
        <v>592</v>
      </c>
      <c r="G13" s="98" t="s">
        <v>594</v>
      </c>
      <c r="H13" s="61">
        <f t="shared" si="0"/>
        <v>2.5</v>
      </c>
    </row>
    <row r="14" spans="1:8" ht="178.5">
      <c r="A14" s="57">
        <v>4</v>
      </c>
      <c r="B14" s="68" t="s">
        <v>600</v>
      </c>
      <c r="C14" s="68" t="s">
        <v>595</v>
      </c>
      <c r="D14" s="76" t="s">
        <v>596</v>
      </c>
      <c r="E14" s="68" t="s">
        <v>597</v>
      </c>
      <c r="F14" s="68" t="s">
        <v>598</v>
      </c>
      <c r="G14" s="98" t="s">
        <v>599</v>
      </c>
      <c r="H14" s="61">
        <f t="shared" si="0"/>
        <v>1.25</v>
      </c>
    </row>
    <row r="15" spans="1:8" ht="12.75">
      <c r="A15" s="57">
        <v>5</v>
      </c>
      <c r="B15" s="68"/>
      <c r="C15" s="68"/>
      <c r="D15" s="76"/>
      <c r="E15" s="68"/>
      <c r="F15" s="68"/>
      <c r="G15" s="98"/>
      <c r="H15" s="61">
        <f t="shared" si="0"/>
      </c>
    </row>
    <row r="16" spans="1:8" ht="12.75">
      <c r="A16" s="57">
        <v>6</v>
      </c>
      <c r="B16" s="68"/>
      <c r="C16" s="68"/>
      <c r="D16" s="76"/>
      <c r="E16" s="68"/>
      <c r="F16" s="68"/>
      <c r="G16" s="98"/>
      <c r="H16" s="61">
        <f t="shared" si="0"/>
      </c>
    </row>
    <row r="17" spans="1:8" ht="12.75">
      <c r="A17" s="57">
        <v>7</v>
      </c>
      <c r="B17" s="68"/>
      <c r="C17" s="68"/>
      <c r="D17" s="76"/>
      <c r="E17" s="68"/>
      <c r="F17" s="68"/>
      <c r="G17" s="98"/>
      <c r="H17" s="61">
        <f t="shared" si="0"/>
      </c>
    </row>
    <row r="18" spans="1:8" ht="12.75">
      <c r="A18" s="57">
        <v>8</v>
      </c>
      <c r="B18" s="68"/>
      <c r="C18" s="68"/>
      <c r="D18" s="76"/>
      <c r="E18" s="68"/>
      <c r="F18" s="68"/>
      <c r="G18" s="98"/>
      <c r="H18" s="61">
        <f t="shared" si="0"/>
      </c>
    </row>
    <row r="19" spans="1:8" ht="12.75">
      <c r="A19" s="57">
        <v>9</v>
      </c>
      <c r="B19" s="68"/>
      <c r="C19" s="68"/>
      <c r="D19" s="76"/>
      <c r="E19" s="68"/>
      <c r="F19" s="68"/>
      <c r="G19" s="98"/>
      <c r="H19" s="61">
        <f t="shared" si="0"/>
      </c>
    </row>
    <row r="20" spans="1:8" ht="12.75">
      <c r="A20" s="57">
        <v>10</v>
      </c>
      <c r="B20" s="68"/>
      <c r="C20" s="68"/>
      <c r="D20" s="76"/>
      <c r="E20" s="68"/>
      <c r="F20" s="68"/>
      <c r="G20" s="98"/>
      <c r="H20" s="61">
        <f t="shared" si="0"/>
      </c>
    </row>
    <row r="21" spans="1:8" ht="12.75">
      <c r="A21" s="57">
        <v>11</v>
      </c>
      <c r="B21" s="68"/>
      <c r="C21" s="68"/>
      <c r="D21" s="76"/>
      <c r="E21" s="68"/>
      <c r="F21" s="68"/>
      <c r="G21" s="98"/>
      <c r="H21" s="61">
        <f t="shared" si="0"/>
      </c>
    </row>
    <row r="22" spans="1:8" ht="12.75">
      <c r="A22" s="57">
        <v>12</v>
      </c>
      <c r="B22" s="68"/>
      <c r="C22" s="68"/>
      <c r="D22" s="76"/>
      <c r="E22" s="68"/>
      <c r="F22" s="68"/>
      <c r="G22" s="98"/>
      <c r="H22" s="61">
        <f t="shared" si="0"/>
      </c>
    </row>
    <row r="23" spans="1:8" ht="12.75">
      <c r="A23" s="57">
        <v>13</v>
      </c>
      <c r="B23" s="68"/>
      <c r="C23" s="68"/>
      <c r="D23" s="76"/>
      <c r="E23" s="68"/>
      <c r="F23" s="68"/>
      <c r="G23" s="98"/>
      <c r="H23" s="61">
        <f t="shared" si="0"/>
      </c>
    </row>
    <row r="24" spans="1:8" ht="12.75">
      <c r="A24" s="57">
        <v>14</v>
      </c>
      <c r="B24" s="68"/>
      <c r="C24" s="68"/>
      <c r="D24" s="76"/>
      <c r="E24" s="68"/>
      <c r="F24" s="68"/>
      <c r="G24" s="98"/>
      <c r="H24" s="61">
        <f t="shared" si="0"/>
      </c>
    </row>
    <row r="25" spans="1:8" ht="12.75">
      <c r="A25" s="57">
        <v>15</v>
      </c>
      <c r="B25" s="68"/>
      <c r="C25" s="68"/>
      <c r="D25" s="76"/>
      <c r="E25" s="68"/>
      <c r="F25" s="68"/>
      <c r="G25" s="98"/>
      <c r="H25" s="61">
        <f t="shared" si="0"/>
      </c>
    </row>
    <row r="26" spans="1:8" ht="12.75">
      <c r="A26" s="57">
        <v>16</v>
      </c>
      <c r="B26" s="68"/>
      <c r="C26" s="68"/>
      <c r="D26" s="76"/>
      <c r="E26" s="68"/>
      <c r="F26" s="68"/>
      <c r="G26" s="98"/>
      <c r="H26" s="61">
        <f t="shared" si="0"/>
      </c>
    </row>
    <row r="27" spans="1:8" ht="12.75">
      <c r="A27" s="57">
        <v>17</v>
      </c>
      <c r="B27" s="68"/>
      <c r="C27" s="68"/>
      <c r="D27" s="76"/>
      <c r="E27" s="68"/>
      <c r="F27" s="68"/>
      <c r="G27" s="98"/>
      <c r="H27" s="61">
        <f t="shared" si="0"/>
      </c>
    </row>
    <row r="28" spans="1:8" ht="12.75">
      <c r="A28" s="57">
        <v>18</v>
      </c>
      <c r="B28" s="68"/>
      <c r="C28" s="68"/>
      <c r="D28" s="76"/>
      <c r="E28" s="68"/>
      <c r="F28" s="68"/>
      <c r="G28" s="98"/>
      <c r="H28" s="61">
        <f t="shared" si="0"/>
      </c>
    </row>
    <row r="29" spans="1:8" ht="12.75">
      <c r="A29" s="57">
        <v>19</v>
      </c>
      <c r="B29" s="68"/>
      <c r="C29" s="68"/>
      <c r="D29" s="76"/>
      <c r="E29" s="68"/>
      <c r="F29" s="68"/>
      <c r="G29" s="98"/>
      <c r="H29" s="61">
        <f t="shared" si="0"/>
      </c>
    </row>
    <row r="30" spans="1:8" ht="12.75">
      <c r="A30" s="57">
        <v>20</v>
      </c>
      <c r="B30" s="68"/>
      <c r="C30" s="68"/>
      <c r="D30" s="76"/>
      <c r="E30" s="68"/>
      <c r="F30" s="68"/>
      <c r="G30" s="98"/>
      <c r="H30" s="61">
        <f t="shared" si="0"/>
      </c>
    </row>
    <row r="31" spans="1:8" ht="12.75">
      <c r="A31" s="57">
        <v>21</v>
      </c>
      <c r="B31" s="68"/>
      <c r="C31" s="68"/>
      <c r="D31" s="76"/>
      <c r="E31" s="68"/>
      <c r="F31" s="68"/>
      <c r="G31" s="76"/>
      <c r="H31" s="61">
        <f t="shared" si="0"/>
      </c>
    </row>
    <row r="32" spans="1:8" ht="12.75">
      <c r="A32" s="57">
        <v>22</v>
      </c>
      <c r="B32" s="68"/>
      <c r="C32" s="68"/>
      <c r="D32" s="76"/>
      <c r="E32" s="68"/>
      <c r="F32" s="68"/>
      <c r="G32" s="76"/>
      <c r="H32" s="61">
        <f t="shared" si="0"/>
      </c>
    </row>
    <row r="33" spans="1:8" ht="12.75">
      <c r="A33" s="57">
        <v>23</v>
      </c>
      <c r="B33" s="68"/>
      <c r="C33" s="68"/>
      <c r="D33" s="76"/>
      <c r="E33" s="68"/>
      <c r="F33" s="68"/>
      <c r="G33" s="76"/>
      <c r="H33" s="61">
        <f t="shared" si="0"/>
      </c>
    </row>
    <row r="34" spans="1:8" ht="12.75">
      <c r="A34" s="57">
        <v>24</v>
      </c>
      <c r="B34" s="68"/>
      <c r="C34" s="68"/>
      <c r="D34" s="76"/>
      <c r="E34" s="68"/>
      <c r="F34" s="68"/>
      <c r="G34" s="76"/>
      <c r="H34" s="61">
        <f t="shared" si="0"/>
      </c>
    </row>
    <row r="35" spans="1:8" ht="12.75">
      <c r="A35" s="57">
        <v>25</v>
      </c>
      <c r="B35" s="68"/>
      <c r="C35" s="68"/>
      <c r="D35" s="76"/>
      <c r="E35" s="68"/>
      <c r="F35" s="68"/>
      <c r="G35" s="76"/>
      <c r="H35" s="61">
        <f t="shared" si="0"/>
      </c>
    </row>
    <row r="36" spans="1:8" ht="12.75">
      <c r="A36" s="57">
        <v>26</v>
      </c>
      <c r="B36" s="68"/>
      <c r="C36" s="68"/>
      <c r="D36" s="76"/>
      <c r="E36" s="68"/>
      <c r="F36" s="68"/>
      <c r="G36" s="76"/>
      <c r="H36" s="61">
        <f aca="true" t="shared" si="1" ref="H36:H49">IF(OR(B36="")=FALSE,(5/(((LEN(B36)-LEN(SUBSTITUTE(B36,",","")))+1))),"")</f>
      </c>
    </row>
    <row r="37" spans="1:8" ht="12.75">
      <c r="A37" s="57">
        <v>27</v>
      </c>
      <c r="B37" s="68"/>
      <c r="C37" s="68"/>
      <c r="D37" s="76"/>
      <c r="E37" s="68"/>
      <c r="F37" s="68"/>
      <c r="G37" s="76"/>
      <c r="H37" s="61">
        <f t="shared" si="1"/>
      </c>
    </row>
    <row r="38" spans="1:8" ht="12.75">
      <c r="A38" s="57">
        <v>28</v>
      </c>
      <c r="B38" s="68"/>
      <c r="C38" s="68"/>
      <c r="D38" s="76"/>
      <c r="E38" s="68"/>
      <c r="F38" s="68"/>
      <c r="G38" s="76"/>
      <c r="H38" s="61">
        <f t="shared" si="1"/>
      </c>
    </row>
    <row r="39" spans="1:8" ht="12.75">
      <c r="A39" s="57">
        <v>29</v>
      </c>
      <c r="B39" s="68"/>
      <c r="C39" s="68"/>
      <c r="D39" s="76"/>
      <c r="E39" s="68"/>
      <c r="F39" s="68"/>
      <c r="G39" s="76"/>
      <c r="H39" s="61">
        <f t="shared" si="1"/>
      </c>
    </row>
    <row r="40" spans="1:8" ht="12.75">
      <c r="A40" s="57">
        <v>30</v>
      </c>
      <c r="B40" s="68"/>
      <c r="C40" s="68"/>
      <c r="D40" s="76"/>
      <c r="E40" s="68"/>
      <c r="F40" s="68"/>
      <c r="G40" s="76"/>
      <c r="H40" s="61">
        <f t="shared" si="1"/>
      </c>
    </row>
    <row r="41" spans="1:8" ht="12.75">
      <c r="A41" s="57">
        <v>31</v>
      </c>
      <c r="B41" s="68"/>
      <c r="C41" s="68"/>
      <c r="D41" s="76"/>
      <c r="E41" s="68"/>
      <c r="F41" s="68"/>
      <c r="G41" s="76"/>
      <c r="H41" s="61">
        <f t="shared" si="1"/>
      </c>
    </row>
    <row r="42" spans="1:8" ht="12.75">
      <c r="A42" s="57">
        <v>32</v>
      </c>
      <c r="B42" s="68"/>
      <c r="C42" s="68"/>
      <c r="D42" s="76"/>
      <c r="E42" s="68"/>
      <c r="F42" s="68"/>
      <c r="G42" s="76"/>
      <c r="H42" s="61">
        <f t="shared" si="1"/>
      </c>
    </row>
    <row r="43" spans="1:8" ht="12.75">
      <c r="A43" s="57">
        <v>33</v>
      </c>
      <c r="B43" s="68"/>
      <c r="C43" s="68"/>
      <c r="D43" s="76"/>
      <c r="E43" s="68"/>
      <c r="F43" s="68"/>
      <c r="G43" s="76"/>
      <c r="H43" s="61">
        <f t="shared" si="1"/>
      </c>
    </row>
    <row r="44" spans="1:8" ht="12.75">
      <c r="A44" s="57">
        <v>34</v>
      </c>
      <c r="B44" s="68"/>
      <c r="C44" s="68"/>
      <c r="D44" s="76"/>
      <c r="E44" s="68"/>
      <c r="F44" s="68"/>
      <c r="G44" s="76"/>
      <c r="H44" s="61">
        <f t="shared" si="1"/>
      </c>
    </row>
    <row r="45" spans="1:8" ht="12.75">
      <c r="A45" s="57">
        <v>35</v>
      </c>
      <c r="B45" s="68"/>
      <c r="C45" s="68"/>
      <c r="D45" s="76"/>
      <c r="E45" s="68"/>
      <c r="F45" s="68"/>
      <c r="G45" s="76"/>
      <c r="H45" s="61">
        <f t="shared" si="1"/>
      </c>
    </row>
    <row r="46" spans="1:8" ht="12.75">
      <c r="A46" s="57">
        <v>36</v>
      </c>
      <c r="B46" s="68"/>
      <c r="C46" s="68"/>
      <c r="D46" s="76"/>
      <c r="E46" s="68"/>
      <c r="F46" s="68"/>
      <c r="G46" s="76"/>
      <c r="H46" s="61">
        <f t="shared" si="1"/>
      </c>
    </row>
    <row r="47" spans="1:8" ht="12.75">
      <c r="A47" s="57">
        <v>37</v>
      </c>
      <c r="B47" s="68"/>
      <c r="C47" s="68"/>
      <c r="D47" s="76"/>
      <c r="E47" s="68"/>
      <c r="F47" s="68"/>
      <c r="G47" s="76"/>
      <c r="H47" s="61">
        <f t="shared" si="1"/>
      </c>
    </row>
    <row r="48" spans="1:8" ht="12.75">
      <c r="A48" s="57">
        <v>38</v>
      </c>
      <c r="B48" s="68"/>
      <c r="C48" s="68"/>
      <c r="D48" s="76"/>
      <c r="E48" s="68"/>
      <c r="F48" s="68"/>
      <c r="G48" s="76"/>
      <c r="H48" s="61">
        <f t="shared" si="1"/>
      </c>
    </row>
    <row r="49" spans="1:8" ht="12.75">
      <c r="A49" s="57">
        <v>39</v>
      </c>
      <c r="B49" s="68"/>
      <c r="C49" s="68"/>
      <c r="D49" s="76"/>
      <c r="E49" s="68"/>
      <c r="F49" s="68"/>
      <c r="G49" s="76"/>
      <c r="H49" s="61">
        <f t="shared" si="1"/>
      </c>
    </row>
    <row r="50" spans="1:8" ht="12.75">
      <c r="A50" s="57">
        <v>40</v>
      </c>
      <c r="B50" s="68"/>
      <c r="C50" s="68"/>
      <c r="D50" s="76"/>
      <c r="E50" s="68"/>
      <c r="F50" s="68"/>
      <c r="G50" s="76"/>
      <c r="H50" s="72"/>
    </row>
    <row r="51" spans="1:8" ht="12.75">
      <c r="A51" s="70"/>
      <c r="B51" s="74"/>
      <c r="C51" s="74"/>
      <c r="D51" s="85"/>
      <c r="E51" s="74"/>
      <c r="F51" s="74"/>
      <c r="G51" s="85"/>
      <c r="H51" s="72"/>
    </row>
    <row r="52" spans="1:8" ht="12.75">
      <c r="A52" s="70"/>
      <c r="B52" s="74"/>
      <c r="C52" s="74"/>
      <c r="D52" s="85"/>
      <c r="E52" s="74"/>
      <c r="F52" s="74"/>
      <c r="G52" s="85"/>
      <c r="H52" s="72"/>
    </row>
    <row r="53" spans="1:8" ht="12.75">
      <c r="A53" s="70"/>
      <c r="B53" s="74"/>
      <c r="C53" s="74"/>
      <c r="D53" s="85"/>
      <c r="E53" s="74"/>
      <c r="F53" s="74"/>
      <c r="G53" s="85"/>
      <c r="H53" s="72"/>
    </row>
    <row r="54" spans="1:8" ht="12.75">
      <c r="A54" s="70"/>
      <c r="B54" s="74"/>
      <c r="C54" s="74"/>
      <c r="D54" s="85"/>
      <c r="E54" s="74"/>
      <c r="F54" s="74"/>
      <c r="G54" s="85"/>
      <c r="H54" s="72"/>
    </row>
    <row r="55" spans="1:8" ht="12.75">
      <c r="A55" s="70"/>
      <c r="B55" s="74"/>
      <c r="C55" s="74"/>
      <c r="D55" s="85"/>
      <c r="E55" s="74"/>
      <c r="F55" s="74"/>
      <c r="G55" s="85"/>
      <c r="H55" s="72"/>
    </row>
    <row r="56" spans="1:8" ht="12.75">
      <c r="A56" s="70"/>
      <c r="B56" s="74"/>
      <c r="C56" s="74"/>
      <c r="D56" s="85"/>
      <c r="E56" s="74"/>
      <c r="F56" s="74"/>
      <c r="G56" s="85"/>
      <c r="H56" s="72"/>
    </row>
    <row r="57" spans="1:8" ht="12.75">
      <c r="A57" s="70"/>
      <c r="B57" s="74"/>
      <c r="C57" s="74"/>
      <c r="D57" s="85"/>
      <c r="E57" s="74"/>
      <c r="F57" s="74"/>
      <c r="G57" s="85"/>
      <c r="H57" s="72"/>
    </row>
    <row r="58" spans="1:8" ht="12.75">
      <c r="A58" s="70"/>
      <c r="B58" s="74"/>
      <c r="C58" s="74"/>
      <c r="D58" s="85"/>
      <c r="E58" s="74"/>
      <c r="F58" s="74"/>
      <c r="G58" s="85"/>
      <c r="H58" s="72"/>
    </row>
    <row r="59" spans="1:8" ht="12.75">
      <c r="A59" s="70"/>
      <c r="B59" s="74"/>
      <c r="C59" s="74"/>
      <c r="D59" s="85"/>
      <c r="E59" s="74"/>
      <c r="F59" s="74"/>
      <c r="G59" s="85"/>
      <c r="H59" s="72"/>
    </row>
    <row r="60" spans="1:8" ht="12.75">
      <c r="A60" s="70"/>
      <c r="B60" s="74"/>
      <c r="C60" s="74"/>
      <c r="D60" s="85"/>
      <c r="E60" s="74"/>
      <c r="F60" s="74"/>
      <c r="G60" s="85"/>
      <c r="H60" s="72"/>
    </row>
    <row r="61" spans="1:8" ht="12.75">
      <c r="A61" s="70"/>
      <c r="B61" s="74"/>
      <c r="C61" s="74"/>
      <c r="D61" s="85"/>
      <c r="E61" s="74"/>
      <c r="F61" s="74"/>
      <c r="G61" s="85"/>
      <c r="H61" s="72"/>
    </row>
    <row r="62" spans="1:8" ht="12.75">
      <c r="A62" s="70"/>
      <c r="B62" s="74"/>
      <c r="C62" s="74"/>
      <c r="D62" s="85"/>
      <c r="E62" s="74"/>
      <c r="F62" s="74"/>
      <c r="G62" s="85"/>
      <c r="H62" s="72"/>
    </row>
    <row r="63" spans="1:8" ht="12.75">
      <c r="A63" s="70"/>
      <c r="B63" s="74"/>
      <c r="C63" s="74"/>
      <c r="D63" s="85"/>
      <c r="E63" s="74"/>
      <c r="F63" s="74"/>
      <c r="G63" s="85"/>
      <c r="H63" s="72"/>
    </row>
    <row r="64" spans="1:8" ht="12.75">
      <c r="A64" s="70"/>
      <c r="B64" s="74"/>
      <c r="C64" s="74"/>
      <c r="D64" s="85"/>
      <c r="E64" s="74"/>
      <c r="F64" s="74"/>
      <c r="G64" s="85"/>
      <c r="H64" s="72"/>
    </row>
    <row r="65" spans="1:8" ht="12.75">
      <c r="A65" s="70"/>
      <c r="B65" s="74"/>
      <c r="C65" s="74"/>
      <c r="D65" s="85"/>
      <c r="E65" s="74"/>
      <c r="F65" s="74"/>
      <c r="G65" s="85"/>
      <c r="H65" s="72"/>
    </row>
    <row r="66" spans="1:8" ht="12.75">
      <c r="A66" s="70"/>
      <c r="B66" s="74"/>
      <c r="C66" s="74"/>
      <c r="D66" s="85"/>
      <c r="E66" s="74"/>
      <c r="F66" s="74"/>
      <c r="G66" s="85"/>
      <c r="H66" s="72"/>
    </row>
    <row r="67" spans="1:8" ht="12.75">
      <c r="A67" s="70"/>
      <c r="B67" s="74"/>
      <c r="C67" s="74"/>
      <c r="D67" s="85"/>
      <c r="E67" s="74"/>
      <c r="F67" s="74"/>
      <c r="G67" s="85"/>
      <c r="H67" s="72"/>
    </row>
    <row r="68" spans="1:8" ht="12.75">
      <c r="A68" s="70"/>
      <c r="B68" s="74"/>
      <c r="C68" s="74"/>
      <c r="D68" s="85"/>
      <c r="E68" s="74"/>
      <c r="F68" s="74"/>
      <c r="G68" s="85"/>
      <c r="H68" s="72"/>
    </row>
    <row r="69" spans="1:8" ht="12.75">
      <c r="A69" s="70"/>
      <c r="B69" s="74"/>
      <c r="C69" s="74"/>
      <c r="D69" s="85"/>
      <c r="E69" s="71"/>
      <c r="F69" s="71"/>
      <c r="G69" s="85"/>
      <c r="H69" s="72"/>
    </row>
    <row r="70" spans="1:8" ht="12.75">
      <c r="A70" s="70"/>
      <c r="B70" s="74"/>
      <c r="C70" s="74"/>
      <c r="D70" s="85"/>
      <c r="E70" s="71"/>
      <c r="F70" s="71"/>
      <c r="G70" s="85"/>
      <c r="H70" s="72"/>
    </row>
    <row r="71" spans="1:8" ht="12.75">
      <c r="A71" s="70"/>
      <c r="B71" s="74"/>
      <c r="C71" s="74"/>
      <c r="D71" s="85"/>
      <c r="E71" s="71"/>
      <c r="F71" s="71"/>
      <c r="G71" s="85"/>
      <c r="H71" s="72"/>
    </row>
    <row r="72" spans="1:8" ht="12.75">
      <c r="A72" s="70"/>
      <c r="B72" s="74"/>
      <c r="C72" s="74"/>
      <c r="D72" s="85"/>
      <c r="E72" s="71"/>
      <c r="F72" s="71"/>
      <c r="G72" s="85"/>
      <c r="H72" s="72"/>
    </row>
    <row r="73" spans="1:8" ht="12.75">
      <c r="A73" s="70"/>
      <c r="B73" s="74"/>
      <c r="C73" s="74"/>
      <c r="D73" s="85"/>
      <c r="E73" s="71"/>
      <c r="F73" s="71"/>
      <c r="G73" s="85"/>
      <c r="H73" s="72"/>
    </row>
    <row r="74" spans="1:8" ht="12.75">
      <c r="A74" s="70"/>
      <c r="B74" s="74"/>
      <c r="C74" s="74"/>
      <c r="D74" s="85"/>
      <c r="E74" s="71"/>
      <c r="F74" s="71"/>
      <c r="G74" s="85"/>
      <c r="H74" s="72"/>
    </row>
    <row r="75" spans="1:8" ht="12.75">
      <c r="A75" s="70"/>
      <c r="B75" s="74"/>
      <c r="C75" s="74"/>
      <c r="D75" s="85"/>
      <c r="E75" s="71"/>
      <c r="F75" s="71"/>
      <c r="G75" s="85"/>
      <c r="H75" s="72"/>
    </row>
    <row r="76" spans="1:8" ht="12.75">
      <c r="A76" s="70"/>
      <c r="B76" s="74"/>
      <c r="C76" s="74"/>
      <c r="D76" s="85"/>
      <c r="E76" s="71"/>
      <c r="F76" s="71"/>
      <c r="G76" s="85"/>
      <c r="H76" s="72"/>
    </row>
    <row r="77" spans="2:7" ht="12.75">
      <c r="B77" s="81"/>
      <c r="C77" s="81"/>
      <c r="D77" s="86"/>
      <c r="G77" s="86"/>
    </row>
    <row r="78" spans="2:7" ht="12.75">
      <c r="B78" s="81"/>
      <c r="C78" s="81"/>
      <c r="D78" s="86"/>
      <c r="G78" s="86"/>
    </row>
    <row r="79" spans="2:7" ht="12.75">
      <c r="B79" s="81"/>
      <c r="C79" s="81"/>
      <c r="D79" s="86"/>
      <c r="G79" s="86"/>
    </row>
    <row r="80" spans="2:7" ht="12.75">
      <c r="B80" s="81"/>
      <c r="C80" s="81"/>
      <c r="D80" s="86"/>
      <c r="G80" s="86"/>
    </row>
    <row r="81" spans="2:7" ht="12.75">
      <c r="B81" s="81"/>
      <c r="C81" s="81"/>
      <c r="D81" s="86"/>
      <c r="G81" s="86"/>
    </row>
    <row r="82" spans="2:7" ht="12.75">
      <c r="B82" s="81"/>
      <c r="C82" s="81"/>
      <c r="D82" s="86"/>
      <c r="G82" s="86"/>
    </row>
    <row r="83" spans="2:7" ht="12.75">
      <c r="B83" s="81"/>
      <c r="C83" s="81"/>
      <c r="D83" s="86"/>
      <c r="G83" s="86"/>
    </row>
    <row r="84" spans="2:7" ht="12.75">
      <c r="B84" s="81"/>
      <c r="C84" s="81"/>
      <c r="D84" s="86"/>
      <c r="G84" s="86"/>
    </row>
    <row r="85" spans="2:7" ht="12.75">
      <c r="B85" s="81"/>
      <c r="C85" s="81"/>
      <c r="D85" s="86"/>
      <c r="G85" s="86"/>
    </row>
    <row r="86" spans="2:7" ht="12.75">
      <c r="B86" s="81"/>
      <c r="C86" s="81"/>
      <c r="D86" s="86"/>
      <c r="G86" s="86"/>
    </row>
    <row r="87" spans="2:7" ht="12.75">
      <c r="B87" s="81"/>
      <c r="C87" s="81"/>
      <c r="D87" s="86"/>
      <c r="G87" s="86"/>
    </row>
    <row r="88" spans="2:7" ht="12.75">
      <c r="B88" s="81"/>
      <c r="C88" s="81"/>
      <c r="D88" s="86"/>
      <c r="G88" s="86"/>
    </row>
    <row r="89" spans="2:7" ht="12.75">
      <c r="B89" s="81"/>
      <c r="C89" s="81"/>
      <c r="D89" s="86"/>
      <c r="G89" s="86"/>
    </row>
    <row r="90" spans="2:7" ht="12.75">
      <c r="B90" s="81"/>
      <c r="C90" s="81"/>
      <c r="D90" s="86"/>
      <c r="G90" s="86"/>
    </row>
    <row r="91" spans="2:7" ht="12.75">
      <c r="B91" s="81"/>
      <c r="C91" s="81"/>
      <c r="D91" s="86"/>
      <c r="G91" s="86"/>
    </row>
    <row r="92" spans="2:7" ht="12.75">
      <c r="B92" s="81"/>
      <c r="C92" s="81"/>
      <c r="D92" s="86"/>
      <c r="G92" s="86"/>
    </row>
    <row r="93" spans="2:7" ht="12.75">
      <c r="B93" s="81"/>
      <c r="C93" s="81"/>
      <c r="D93" s="86"/>
      <c r="G93" s="86"/>
    </row>
    <row r="94" spans="2:7" ht="12.75">
      <c r="B94" s="81"/>
      <c r="C94" s="81"/>
      <c r="D94" s="86"/>
      <c r="G94" s="86"/>
    </row>
    <row r="95" spans="2:7" ht="12.75">
      <c r="B95" s="81"/>
      <c r="C95" s="81"/>
      <c r="D95" s="86"/>
      <c r="G95" s="86"/>
    </row>
    <row r="96" spans="2:7" ht="12.75">
      <c r="B96" s="81"/>
      <c r="C96" s="81"/>
      <c r="D96" s="86"/>
      <c r="G96" s="86"/>
    </row>
    <row r="97" spans="2:7" ht="12.75">
      <c r="B97" s="81"/>
      <c r="C97" s="81"/>
      <c r="D97" s="86"/>
      <c r="G97" s="86"/>
    </row>
    <row r="98" spans="2:7" ht="12.75">
      <c r="B98" s="81"/>
      <c r="C98" s="81"/>
      <c r="D98" s="86"/>
      <c r="G98" s="86"/>
    </row>
    <row r="99" spans="2:7" ht="12.75">
      <c r="B99" s="81"/>
      <c r="C99" s="81"/>
      <c r="G99" s="86"/>
    </row>
    <row r="100" spans="2:7" ht="12.75">
      <c r="B100" s="81"/>
      <c r="C100" s="81"/>
      <c r="G100" s="86"/>
    </row>
    <row r="101" spans="2:7" ht="12.75">
      <c r="B101" s="81"/>
      <c r="C101" s="81"/>
      <c r="G101" s="86"/>
    </row>
    <row r="102" spans="2:7" ht="12.75">
      <c r="B102" s="81"/>
      <c r="C102" s="81"/>
      <c r="G102" s="86"/>
    </row>
    <row r="103" spans="2:7" ht="12.75">
      <c r="B103" s="81"/>
      <c r="C103" s="81"/>
      <c r="G103" s="86"/>
    </row>
    <row r="104" spans="2:7" ht="12.75">
      <c r="B104" s="81"/>
      <c r="C104" s="81"/>
      <c r="G104" s="86"/>
    </row>
    <row r="105" spans="2:7" ht="12.75">
      <c r="B105" s="81"/>
      <c r="C105" s="81"/>
      <c r="G105" s="86"/>
    </row>
    <row r="106" spans="2:7" ht="12.75">
      <c r="B106" s="81"/>
      <c r="C106" s="81"/>
      <c r="G106" s="86"/>
    </row>
    <row r="107" spans="2:3" ht="12.75">
      <c r="B107" s="81"/>
      <c r="C107" s="81"/>
    </row>
    <row r="108" spans="2:3" ht="12.75">
      <c r="B108" s="81"/>
      <c r="C108" s="81"/>
    </row>
    <row r="109" spans="2:3" ht="12.75">
      <c r="B109" s="81"/>
      <c r="C109" s="81"/>
    </row>
    <row r="110" spans="2:3" ht="12.75">
      <c r="B110" s="81"/>
      <c r="C110" s="81"/>
    </row>
    <row r="111" spans="2:3" ht="12.75">
      <c r="B111" s="81"/>
      <c r="C111" s="81"/>
    </row>
    <row r="112" spans="2:3" ht="12.75">
      <c r="B112" s="81"/>
      <c r="C112" s="81"/>
    </row>
    <row r="113" spans="2:3" ht="12.75">
      <c r="B113" s="81"/>
      <c r="C113" s="81"/>
    </row>
    <row r="114" spans="2:3" ht="12.75">
      <c r="B114" s="81"/>
      <c r="C114" s="81"/>
    </row>
    <row r="115" spans="2:3" ht="12.75">
      <c r="B115" s="81"/>
      <c r="C115" s="81"/>
    </row>
    <row r="116" spans="2:3" ht="12.75">
      <c r="B116" s="81"/>
      <c r="C116" s="81"/>
    </row>
    <row r="117" spans="2:3" ht="12.75">
      <c r="B117" s="81"/>
      <c r="C117" s="81"/>
    </row>
    <row r="118" spans="2:3" ht="12.75">
      <c r="B118" s="81"/>
      <c r="C118" s="81"/>
    </row>
    <row r="119" spans="2:3" ht="12.75">
      <c r="B119" s="81"/>
      <c r="C119" s="81"/>
    </row>
    <row r="120" spans="2:3" ht="12.75">
      <c r="B120" s="81"/>
      <c r="C120" s="81"/>
    </row>
    <row r="121" spans="2:3" ht="12.75">
      <c r="B121" s="81"/>
      <c r="C121" s="81"/>
    </row>
    <row r="122" spans="2:3" ht="12.75">
      <c r="B122" s="81"/>
      <c r="C122" s="81"/>
    </row>
    <row r="123" spans="2:3" ht="12.75">
      <c r="B123" s="81"/>
      <c r="C123" s="81"/>
    </row>
    <row r="124" spans="2:3" ht="12.75">
      <c r="B124" s="81"/>
      <c r="C124" s="81"/>
    </row>
    <row r="125" spans="2:3" ht="12.75">
      <c r="B125" s="81"/>
      <c r="C125" s="81"/>
    </row>
    <row r="126" spans="2:3" ht="12.75">
      <c r="B126" s="81"/>
      <c r="C126" s="81"/>
    </row>
    <row r="127" spans="2:3" ht="12.75">
      <c r="B127" s="81"/>
      <c r="C127" s="81"/>
    </row>
    <row r="128" spans="2:3" ht="12.75">
      <c r="B128" s="81"/>
      <c r="C128" s="81"/>
    </row>
    <row r="129" spans="2:3" ht="12.75">
      <c r="B129" s="81"/>
      <c r="C129" s="81"/>
    </row>
    <row r="130" spans="2:3" ht="12.75">
      <c r="B130" s="81"/>
      <c r="C130" s="81"/>
    </row>
    <row r="131" spans="2:3" ht="12.75">
      <c r="B131" s="81"/>
      <c r="C131" s="81"/>
    </row>
    <row r="132" spans="2:3" ht="12.75">
      <c r="B132" s="81"/>
      <c r="C132" s="81"/>
    </row>
    <row r="133" spans="2:3" ht="12.75">
      <c r="B133" s="81"/>
      <c r="C133" s="81"/>
    </row>
    <row r="134" spans="2:3" ht="12.75">
      <c r="B134" s="81"/>
      <c r="C134" s="81"/>
    </row>
    <row r="135" spans="2:3" ht="12.75">
      <c r="B135" s="81"/>
      <c r="C135" s="81"/>
    </row>
  </sheetData>
  <sheetProtection password="952F" sheet="1"/>
  <mergeCells count="6">
    <mergeCell ref="A1:C1"/>
    <mergeCell ref="B6:H6"/>
    <mergeCell ref="B8:D8"/>
    <mergeCell ref="E8:G8"/>
    <mergeCell ref="H8:H9"/>
    <mergeCell ref="A8:A9"/>
  </mergeCells>
  <printOptions/>
  <pageMargins left="0.3937007874015748" right="0.1968503937007874" top="0.5905511811023623" bottom="1.062992125984252" header="0.31496062992125984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7"/>
  <sheetViews>
    <sheetView zoomScalePageLayoutView="0" workbookViewId="0" topLeftCell="A1">
      <selection activeCell="A6" sqref="A6:G12"/>
    </sheetView>
  </sheetViews>
  <sheetFormatPr defaultColWidth="9.140625" defaultRowHeight="15"/>
  <cols>
    <col min="1" max="1" width="4.7109375" style="12" customWidth="1"/>
    <col min="2" max="2" width="25.7109375" style="20" customWidth="1"/>
    <col min="3" max="3" width="45.7109375" style="20" customWidth="1"/>
    <col min="4" max="4" width="31.7109375" style="20" customWidth="1"/>
    <col min="5" max="5" width="13.7109375" style="12" customWidth="1"/>
    <col min="6" max="6" width="10.7109375" style="12" customWidth="1"/>
    <col min="7" max="7" width="8.7109375" style="24" customWidth="1"/>
    <col min="8" max="16384" width="9.140625" style="9" customWidth="1"/>
  </cols>
  <sheetData>
    <row r="1" spans="1:7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</row>
    <row r="2" spans="1:7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</row>
    <row r="3" spans="1:7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9"/>
      <c r="B5" s="9"/>
      <c r="C5" s="9"/>
      <c r="D5" s="9"/>
      <c r="E5" s="9"/>
      <c r="F5" s="9"/>
      <c r="G5" s="9"/>
    </row>
    <row r="6" spans="1:7" ht="12.75">
      <c r="A6" s="9"/>
      <c r="B6" s="186" t="s">
        <v>174</v>
      </c>
      <c r="C6" s="186"/>
      <c r="D6" s="186"/>
      <c r="E6" s="186"/>
      <c r="F6" s="186"/>
      <c r="G6" s="186"/>
    </row>
    <row r="7" spans="1:7" ht="12.75">
      <c r="A7" s="9"/>
      <c r="B7" s="9"/>
      <c r="C7" s="9"/>
      <c r="D7" s="9"/>
      <c r="E7" s="9"/>
      <c r="F7" s="9"/>
      <c r="G7" s="9"/>
    </row>
    <row r="8" spans="1:7" s="19" customFormat="1" ht="25.5">
      <c r="A8" s="2" t="s">
        <v>144</v>
      </c>
      <c r="B8" s="2" t="s">
        <v>49</v>
      </c>
      <c r="C8" s="2" t="s">
        <v>88</v>
      </c>
      <c r="D8" s="2" t="s">
        <v>89</v>
      </c>
      <c r="E8" s="2" t="s">
        <v>38</v>
      </c>
      <c r="F8" s="2" t="s">
        <v>37</v>
      </c>
      <c r="G8" s="2" t="s">
        <v>148</v>
      </c>
    </row>
    <row r="9" spans="1:7" ht="12.75">
      <c r="A9" s="8"/>
      <c r="B9" s="6"/>
      <c r="C9" s="6"/>
      <c r="D9" s="6"/>
      <c r="E9" s="6"/>
      <c r="F9" s="6"/>
      <c r="G9" s="37">
        <f>SUM(G10:G24)</f>
        <v>60</v>
      </c>
    </row>
    <row r="10" spans="1:7" ht="38.25">
      <c r="A10" s="8">
        <v>1</v>
      </c>
      <c r="B10" s="30" t="s">
        <v>532</v>
      </c>
      <c r="C10" s="30" t="s">
        <v>533</v>
      </c>
      <c r="D10" s="30" t="s">
        <v>534</v>
      </c>
      <c r="E10" s="31" t="s">
        <v>535</v>
      </c>
      <c r="F10" s="175">
        <v>39974</v>
      </c>
      <c r="G10" s="34">
        <f>IF(OR(B10="",C10="")=FALSE,20,"")</f>
        <v>20</v>
      </c>
    </row>
    <row r="11" spans="1:7" ht="51">
      <c r="A11" s="8">
        <v>2</v>
      </c>
      <c r="B11" s="30" t="s">
        <v>536</v>
      </c>
      <c r="C11" s="30" t="s">
        <v>537</v>
      </c>
      <c r="D11" s="30" t="s">
        <v>538</v>
      </c>
      <c r="E11" s="31" t="s">
        <v>535</v>
      </c>
      <c r="F11" s="175">
        <v>39239</v>
      </c>
      <c r="G11" s="34">
        <f aca="true" t="shared" si="0" ref="G11:G24">IF(OR(B11="",C11="")=FALSE,20,"")</f>
        <v>20</v>
      </c>
    </row>
    <row r="12" spans="1:7" ht="51">
      <c r="A12" s="8">
        <v>3</v>
      </c>
      <c r="B12" s="30" t="s">
        <v>539</v>
      </c>
      <c r="C12" s="30" t="s">
        <v>540</v>
      </c>
      <c r="D12" s="30" t="s">
        <v>541</v>
      </c>
      <c r="E12" s="31" t="s">
        <v>542</v>
      </c>
      <c r="F12" s="175">
        <v>39601</v>
      </c>
      <c r="G12" s="34">
        <f t="shared" si="0"/>
        <v>20</v>
      </c>
    </row>
    <row r="13" spans="1:7" ht="12.75">
      <c r="A13" s="8">
        <v>4</v>
      </c>
      <c r="B13" s="53"/>
      <c r="C13" s="53"/>
      <c r="D13" s="87"/>
      <c r="E13" s="87"/>
      <c r="F13" s="31"/>
      <c r="G13" s="34">
        <f t="shared" si="0"/>
      </c>
    </row>
    <row r="14" spans="1:7" ht="12.75">
      <c r="A14" s="8">
        <v>5</v>
      </c>
      <c r="B14" s="53"/>
      <c r="C14" s="53"/>
      <c r="D14" s="87"/>
      <c r="E14" s="87"/>
      <c r="F14" s="31"/>
      <c r="G14" s="34">
        <f t="shared" si="0"/>
      </c>
    </row>
    <row r="15" spans="1:7" ht="12.75">
      <c r="A15" s="8">
        <v>6</v>
      </c>
      <c r="B15" s="53"/>
      <c r="C15" s="53"/>
      <c r="D15" s="87"/>
      <c r="E15" s="87"/>
      <c r="F15" s="31"/>
      <c r="G15" s="34">
        <f t="shared" si="0"/>
      </c>
    </row>
    <row r="16" spans="1:7" ht="12.75">
      <c r="A16" s="8">
        <v>7</v>
      </c>
      <c r="B16" s="53"/>
      <c r="C16" s="53"/>
      <c r="D16" s="87"/>
      <c r="E16" s="87"/>
      <c r="F16" s="31"/>
      <c r="G16" s="34">
        <f t="shared" si="0"/>
      </c>
    </row>
    <row r="17" spans="1:7" ht="12.75">
      <c r="A17" s="8">
        <v>8</v>
      </c>
      <c r="B17" s="53"/>
      <c r="C17" s="53"/>
      <c r="D17" s="87"/>
      <c r="E17" s="87"/>
      <c r="F17" s="31"/>
      <c r="G17" s="34">
        <f t="shared" si="0"/>
      </c>
    </row>
    <row r="18" spans="1:7" ht="12.75">
      <c r="A18" s="8">
        <v>9</v>
      </c>
      <c r="B18" s="53"/>
      <c r="C18" s="53"/>
      <c r="D18" s="87"/>
      <c r="E18" s="87"/>
      <c r="F18" s="31"/>
      <c r="G18" s="34">
        <f t="shared" si="0"/>
      </c>
    </row>
    <row r="19" spans="1:7" ht="12.75">
      <c r="A19" s="8">
        <v>10</v>
      </c>
      <c r="B19" s="53"/>
      <c r="C19" s="53"/>
      <c r="D19" s="87"/>
      <c r="E19" s="87"/>
      <c r="F19" s="31"/>
      <c r="G19" s="34">
        <f t="shared" si="0"/>
      </c>
    </row>
    <row r="20" spans="1:7" ht="12.75">
      <c r="A20" s="8">
        <v>11</v>
      </c>
      <c r="B20" s="53"/>
      <c r="C20" s="53"/>
      <c r="D20" s="87"/>
      <c r="E20" s="87"/>
      <c r="F20" s="31"/>
      <c r="G20" s="34">
        <f t="shared" si="0"/>
      </c>
    </row>
    <row r="21" spans="1:7" ht="12.75">
      <c r="A21" s="8">
        <v>12</v>
      </c>
      <c r="B21" s="53"/>
      <c r="C21" s="53"/>
      <c r="D21" s="87"/>
      <c r="E21" s="87"/>
      <c r="F21" s="31"/>
      <c r="G21" s="34">
        <f t="shared" si="0"/>
      </c>
    </row>
    <row r="22" spans="1:7" ht="12.75">
      <c r="A22" s="8">
        <v>13</v>
      </c>
      <c r="B22" s="53"/>
      <c r="C22" s="53"/>
      <c r="D22" s="87"/>
      <c r="E22" s="87"/>
      <c r="F22" s="31"/>
      <c r="G22" s="34">
        <f t="shared" si="0"/>
      </c>
    </row>
    <row r="23" spans="1:7" ht="12.75">
      <c r="A23" s="8">
        <v>14</v>
      </c>
      <c r="B23" s="53"/>
      <c r="C23" s="53"/>
      <c r="D23" s="87"/>
      <c r="E23" s="87"/>
      <c r="F23" s="31"/>
      <c r="G23" s="34">
        <f t="shared" si="0"/>
      </c>
    </row>
    <row r="24" spans="1:7" ht="12.75">
      <c r="A24" s="8">
        <v>15</v>
      </c>
      <c r="B24" s="53"/>
      <c r="C24" s="53"/>
      <c r="D24" s="87"/>
      <c r="E24" s="87"/>
      <c r="F24" s="31"/>
      <c r="G24" s="34">
        <f t="shared" si="0"/>
      </c>
    </row>
    <row r="25" spans="2:7" ht="12.75">
      <c r="B25" s="81"/>
      <c r="C25" s="81"/>
      <c r="D25" s="86"/>
      <c r="E25" s="86"/>
      <c r="G25" s="21"/>
    </row>
    <row r="26" spans="2:7" ht="12.75">
      <c r="B26" s="81"/>
      <c r="C26" s="81"/>
      <c r="D26" s="86"/>
      <c r="E26" s="86"/>
      <c r="G26" s="21"/>
    </row>
    <row r="27" spans="2:7" ht="12.75">
      <c r="B27" s="81"/>
      <c r="C27" s="81"/>
      <c r="D27" s="86"/>
      <c r="E27" s="86"/>
      <c r="G27" s="21"/>
    </row>
    <row r="28" spans="2:7" ht="12.75">
      <c r="B28" s="81"/>
      <c r="C28" s="81"/>
      <c r="D28" s="86"/>
      <c r="E28" s="86"/>
      <c r="G28" s="21"/>
    </row>
    <row r="29" spans="2:7" ht="12.75">
      <c r="B29" s="81"/>
      <c r="C29" s="81"/>
      <c r="D29" s="86"/>
      <c r="E29" s="86"/>
      <c r="G29" s="21"/>
    </row>
    <row r="30" spans="2:7" ht="12.75">
      <c r="B30" s="81"/>
      <c r="C30" s="81"/>
      <c r="D30" s="86"/>
      <c r="E30" s="86"/>
      <c r="G30" s="21"/>
    </row>
    <row r="31" spans="2:7" ht="12.75">
      <c r="B31" s="81"/>
      <c r="C31" s="81"/>
      <c r="D31" s="86"/>
      <c r="E31" s="86"/>
      <c r="G31" s="21"/>
    </row>
    <row r="32" spans="2:7" ht="12.75">
      <c r="B32" s="81"/>
      <c r="C32" s="81"/>
      <c r="D32" s="86"/>
      <c r="E32" s="86"/>
      <c r="G32" s="21"/>
    </row>
    <row r="33" spans="2:7" ht="12.75">
      <c r="B33" s="81"/>
      <c r="C33" s="81"/>
      <c r="D33" s="86"/>
      <c r="G33" s="21"/>
    </row>
    <row r="34" spans="4:7" ht="12.75">
      <c r="D34" s="86"/>
      <c r="G34" s="21"/>
    </row>
    <row r="35" spans="4:7" ht="12.75">
      <c r="D35" s="86"/>
      <c r="G35" s="21"/>
    </row>
    <row r="36" spans="4:7" ht="12.75">
      <c r="D36" s="86"/>
      <c r="G36" s="21"/>
    </row>
    <row r="37" spans="4:7" ht="12.75">
      <c r="D37" s="86"/>
      <c r="G37" s="21"/>
    </row>
    <row r="38" spans="4:7" ht="12.75">
      <c r="D38" s="86"/>
      <c r="G38" s="21"/>
    </row>
    <row r="39" spans="4:7" ht="12.75">
      <c r="D39" s="86"/>
      <c r="G39" s="21"/>
    </row>
    <row r="40" spans="4:7" ht="12.75">
      <c r="D40" s="86"/>
      <c r="G40" s="21"/>
    </row>
    <row r="41" ht="12.75">
      <c r="G41" s="21"/>
    </row>
    <row r="42" ht="12.75">
      <c r="G42" s="21"/>
    </row>
    <row r="43" ht="12.75">
      <c r="G43" s="21"/>
    </row>
    <row r="44" ht="12.75">
      <c r="G44" s="21"/>
    </row>
    <row r="45" ht="12.75">
      <c r="G45" s="21"/>
    </row>
    <row r="46" ht="12.75">
      <c r="G46" s="21"/>
    </row>
    <row r="47" ht="12.75">
      <c r="G47" s="21"/>
    </row>
  </sheetData>
  <sheetProtection password="952F" sheet="1"/>
  <mergeCells count="2">
    <mergeCell ref="A1:C1"/>
    <mergeCell ref="B6:G6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5"/>
  <sheetViews>
    <sheetView zoomScalePageLayoutView="0" workbookViewId="0" topLeftCell="A1">
      <selection activeCell="A6" sqref="A6:G13"/>
    </sheetView>
  </sheetViews>
  <sheetFormatPr defaultColWidth="9.140625" defaultRowHeight="15"/>
  <cols>
    <col min="1" max="1" width="4.7109375" style="12" customWidth="1"/>
    <col min="2" max="2" width="25.7109375" style="20" customWidth="1"/>
    <col min="3" max="3" width="45.7109375" style="20" customWidth="1"/>
    <col min="4" max="4" width="31.7109375" style="20" customWidth="1"/>
    <col min="5" max="5" width="13.7109375" style="12" customWidth="1"/>
    <col min="6" max="6" width="10.7109375" style="12" customWidth="1"/>
    <col min="7" max="7" width="8.7109375" style="21" customWidth="1"/>
    <col min="8" max="16384" width="9.140625" style="9" customWidth="1"/>
  </cols>
  <sheetData>
    <row r="1" spans="1:7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</row>
    <row r="2" spans="1:7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</row>
    <row r="3" spans="1:7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9"/>
      <c r="B5" s="9"/>
      <c r="C5" s="9"/>
      <c r="D5" s="9"/>
      <c r="E5" s="9"/>
      <c r="F5" s="9"/>
      <c r="G5" s="9"/>
    </row>
    <row r="6" spans="1:7" ht="12.75">
      <c r="A6" s="9"/>
      <c r="B6" s="186" t="s">
        <v>175</v>
      </c>
      <c r="C6" s="186"/>
      <c r="D6" s="186"/>
      <c r="E6" s="186"/>
      <c r="F6" s="186"/>
      <c r="G6" s="186"/>
    </row>
    <row r="7" spans="1:7" ht="12.75">
      <c r="A7" s="9"/>
      <c r="B7" s="9"/>
      <c r="C7" s="9"/>
      <c r="D7" s="9"/>
      <c r="E7" s="9"/>
      <c r="F7" s="9"/>
      <c r="G7" s="9"/>
    </row>
    <row r="8" spans="1:7" s="19" customFormat="1" ht="25.5">
      <c r="A8" s="2" t="s">
        <v>144</v>
      </c>
      <c r="B8" s="2" t="s">
        <v>49</v>
      </c>
      <c r="C8" s="2" t="s">
        <v>88</v>
      </c>
      <c r="D8" s="2" t="s">
        <v>89</v>
      </c>
      <c r="E8" s="2" t="s">
        <v>38</v>
      </c>
      <c r="F8" s="2" t="s">
        <v>37</v>
      </c>
      <c r="G8" s="2" t="s">
        <v>148</v>
      </c>
    </row>
    <row r="9" spans="1:7" ht="12.75">
      <c r="A9" s="8"/>
      <c r="B9" s="88"/>
      <c r="C9" s="88"/>
      <c r="D9" s="89"/>
      <c r="E9" s="89"/>
      <c r="F9" s="6"/>
      <c r="G9" s="37">
        <f>SUM(G10:G24)</f>
        <v>20</v>
      </c>
    </row>
    <row r="10" spans="1:7" ht="63">
      <c r="A10" s="8">
        <v>1</v>
      </c>
      <c r="B10" s="150" t="s">
        <v>624</v>
      </c>
      <c r="C10" s="150" t="s">
        <v>625</v>
      </c>
      <c r="D10" s="157" t="s">
        <v>626</v>
      </c>
      <c r="E10" s="87" t="s">
        <v>627</v>
      </c>
      <c r="F10" s="31" t="s">
        <v>628</v>
      </c>
      <c r="G10" s="34">
        <f>IF(OR(B10="",C10="")=FALSE,5,"")</f>
        <v>5</v>
      </c>
    </row>
    <row r="11" spans="1:7" ht="63">
      <c r="A11" s="8">
        <v>2</v>
      </c>
      <c r="B11" s="149" t="s">
        <v>629</v>
      </c>
      <c r="C11" s="150" t="s">
        <v>630</v>
      </c>
      <c r="D11" s="149" t="s">
        <v>635</v>
      </c>
      <c r="E11" s="87" t="s">
        <v>627</v>
      </c>
      <c r="F11" s="152" t="s">
        <v>633</v>
      </c>
      <c r="G11" s="34">
        <f aca="true" t="shared" si="0" ref="G11:G24">IF(OR(B11="",C11="")=FALSE,5,"")</f>
        <v>5</v>
      </c>
    </row>
    <row r="12" spans="1:7" ht="63">
      <c r="A12" s="8">
        <v>3</v>
      </c>
      <c r="B12" s="149" t="s">
        <v>631</v>
      </c>
      <c r="C12" s="149" t="s">
        <v>632</v>
      </c>
      <c r="D12" s="149" t="s">
        <v>636</v>
      </c>
      <c r="E12" s="87" t="s">
        <v>627</v>
      </c>
      <c r="F12" s="159" t="s">
        <v>634</v>
      </c>
      <c r="G12" s="34">
        <f t="shared" si="0"/>
        <v>5</v>
      </c>
    </row>
    <row r="13" spans="1:7" ht="38.25">
      <c r="A13" s="8">
        <v>4</v>
      </c>
      <c r="B13" s="53" t="s">
        <v>266</v>
      </c>
      <c r="C13" s="53" t="s">
        <v>637</v>
      </c>
      <c r="D13" s="87" t="s">
        <v>639</v>
      </c>
      <c r="E13" s="87" t="s">
        <v>627</v>
      </c>
      <c r="F13" s="31" t="s">
        <v>638</v>
      </c>
      <c r="G13" s="34">
        <f t="shared" si="0"/>
        <v>5</v>
      </c>
    </row>
    <row r="14" spans="1:7" ht="12.75">
      <c r="A14" s="8">
        <v>5</v>
      </c>
      <c r="B14" s="53"/>
      <c r="C14" s="53"/>
      <c r="D14" s="87"/>
      <c r="E14" s="87"/>
      <c r="F14" s="31"/>
      <c r="G14" s="34">
        <f t="shared" si="0"/>
      </c>
    </row>
    <row r="15" spans="1:7" ht="12.75">
      <c r="A15" s="8">
        <v>6</v>
      </c>
      <c r="B15" s="53"/>
      <c r="C15" s="53"/>
      <c r="D15" s="87"/>
      <c r="E15" s="87"/>
      <c r="F15" s="31"/>
      <c r="G15" s="34">
        <f t="shared" si="0"/>
      </c>
    </row>
    <row r="16" spans="1:7" ht="12.75">
      <c r="A16" s="8">
        <v>7</v>
      </c>
      <c r="B16" s="53"/>
      <c r="C16" s="53"/>
      <c r="D16" s="87"/>
      <c r="E16" s="87"/>
      <c r="F16" s="31"/>
      <c r="G16" s="34">
        <f t="shared" si="0"/>
      </c>
    </row>
    <row r="17" spans="1:7" ht="12.75">
      <c r="A17" s="8">
        <v>8</v>
      </c>
      <c r="B17" s="53"/>
      <c r="C17" s="53"/>
      <c r="D17" s="87"/>
      <c r="E17" s="87"/>
      <c r="F17" s="31"/>
      <c r="G17" s="34">
        <f t="shared" si="0"/>
      </c>
    </row>
    <row r="18" spans="1:7" ht="12.75">
      <c r="A18" s="8">
        <v>9</v>
      </c>
      <c r="B18" s="53"/>
      <c r="C18" s="53"/>
      <c r="D18" s="87"/>
      <c r="E18" s="87"/>
      <c r="F18" s="31"/>
      <c r="G18" s="34">
        <f t="shared" si="0"/>
      </c>
    </row>
    <row r="19" spans="1:7" ht="12.75">
      <c r="A19" s="8">
        <v>10</v>
      </c>
      <c r="B19" s="53"/>
      <c r="C19" s="53"/>
      <c r="D19" s="87"/>
      <c r="E19" s="87"/>
      <c r="F19" s="31"/>
      <c r="G19" s="34">
        <f t="shared" si="0"/>
      </c>
    </row>
    <row r="20" spans="1:7" ht="12.75">
      <c r="A20" s="8">
        <v>11</v>
      </c>
      <c r="B20" s="53"/>
      <c r="C20" s="53"/>
      <c r="D20" s="87"/>
      <c r="E20" s="87"/>
      <c r="F20" s="31"/>
      <c r="G20" s="34">
        <f t="shared" si="0"/>
      </c>
    </row>
    <row r="21" spans="1:7" ht="12.75">
      <c r="A21" s="8">
        <v>12</v>
      </c>
      <c r="B21" s="53"/>
      <c r="C21" s="53"/>
      <c r="D21" s="87"/>
      <c r="E21" s="87"/>
      <c r="F21" s="31"/>
      <c r="G21" s="34">
        <f t="shared" si="0"/>
      </c>
    </row>
    <row r="22" spans="1:7" ht="12.75">
      <c r="A22" s="8">
        <v>13</v>
      </c>
      <c r="B22" s="53"/>
      <c r="C22" s="53"/>
      <c r="D22" s="87"/>
      <c r="E22" s="87"/>
      <c r="F22" s="31"/>
      <c r="G22" s="34">
        <f t="shared" si="0"/>
      </c>
    </row>
    <row r="23" spans="1:7" ht="12.75">
      <c r="A23" s="8">
        <v>14</v>
      </c>
      <c r="B23" s="53"/>
      <c r="C23" s="53"/>
      <c r="D23" s="87"/>
      <c r="E23" s="87"/>
      <c r="F23" s="31"/>
      <c r="G23" s="34">
        <f t="shared" si="0"/>
      </c>
    </row>
    <row r="24" spans="1:7" ht="12.75">
      <c r="A24" s="8">
        <v>15</v>
      </c>
      <c r="B24" s="53"/>
      <c r="C24" s="53"/>
      <c r="D24" s="87"/>
      <c r="E24" s="87"/>
      <c r="F24" s="31"/>
      <c r="G24" s="34">
        <f t="shared" si="0"/>
      </c>
    </row>
    <row r="25" spans="2:5" ht="12.75">
      <c r="B25" s="81"/>
      <c r="C25" s="81"/>
      <c r="D25" s="86"/>
      <c r="E25" s="86"/>
    </row>
    <row r="26" spans="2:5" ht="12.75">
      <c r="B26" s="81"/>
      <c r="C26" s="81"/>
      <c r="D26" s="86"/>
      <c r="E26" s="86"/>
    </row>
    <row r="27" spans="2:5" ht="12.75">
      <c r="B27" s="81"/>
      <c r="C27" s="81"/>
      <c r="D27" s="86"/>
      <c r="E27" s="86"/>
    </row>
    <row r="28" spans="2:5" ht="12.75">
      <c r="B28" s="81"/>
      <c r="C28" s="81"/>
      <c r="D28" s="86"/>
      <c r="E28" s="86"/>
    </row>
    <row r="29" spans="2:5" ht="12.75">
      <c r="B29" s="81"/>
      <c r="C29" s="81"/>
      <c r="D29" s="86"/>
      <c r="E29" s="86"/>
    </row>
    <row r="30" spans="2:5" ht="12.75">
      <c r="B30" s="81"/>
      <c r="C30" s="81"/>
      <c r="D30" s="86"/>
      <c r="E30" s="86"/>
    </row>
    <row r="31" spans="2:5" ht="12.75">
      <c r="B31" s="81"/>
      <c r="C31" s="81"/>
      <c r="D31" s="86"/>
      <c r="E31" s="86"/>
    </row>
    <row r="32" spans="2:5" ht="12.75">
      <c r="B32" s="81"/>
      <c r="C32" s="81"/>
      <c r="D32" s="86"/>
      <c r="E32" s="86"/>
    </row>
    <row r="33" spans="2:5" ht="12.75">
      <c r="B33" s="81"/>
      <c r="C33" s="81"/>
      <c r="D33" s="86"/>
      <c r="E33" s="86"/>
    </row>
    <row r="34" spans="2:5" ht="12.75">
      <c r="B34" s="81"/>
      <c r="C34" s="81"/>
      <c r="D34" s="86"/>
      <c r="E34" s="86"/>
    </row>
    <row r="35" spans="2:5" ht="12.75">
      <c r="B35" s="81"/>
      <c r="C35" s="81"/>
      <c r="D35" s="86"/>
      <c r="E35" s="86"/>
    </row>
    <row r="36" spans="2:4" ht="12.75">
      <c r="B36" s="81"/>
      <c r="C36" s="81"/>
      <c r="D36" s="86"/>
    </row>
    <row r="37" spans="2:4" ht="12.75">
      <c r="B37" s="81"/>
      <c r="C37" s="81"/>
      <c r="D37" s="86"/>
    </row>
    <row r="38" spans="2:4" ht="12.75">
      <c r="B38" s="81"/>
      <c r="C38" s="81"/>
      <c r="D38" s="86"/>
    </row>
    <row r="39" spans="2:4" ht="12.75">
      <c r="B39" s="81"/>
      <c r="C39" s="81"/>
      <c r="D39" s="81"/>
    </row>
    <row r="40" spans="2:4" ht="12.75">
      <c r="B40" s="81"/>
      <c r="C40" s="81"/>
      <c r="D40" s="81"/>
    </row>
    <row r="41" spans="2:4" ht="12.75">
      <c r="B41" s="81"/>
      <c r="C41" s="81"/>
      <c r="D41" s="81"/>
    </row>
    <row r="42" spans="2:4" ht="12.75">
      <c r="B42" s="81"/>
      <c r="C42" s="81"/>
      <c r="D42" s="81"/>
    </row>
    <row r="43" spans="2:4" ht="12.75">
      <c r="B43" s="81"/>
      <c r="C43" s="81"/>
      <c r="D43" s="81"/>
    </row>
    <row r="44" spans="2:4" ht="12.75">
      <c r="B44" s="81"/>
      <c r="C44" s="81"/>
      <c r="D44" s="81"/>
    </row>
    <row r="45" spans="2:4" ht="12.75">
      <c r="B45" s="81"/>
      <c r="C45" s="81"/>
      <c r="D45" s="81"/>
    </row>
  </sheetData>
  <sheetProtection password="952F" sheet="1"/>
  <mergeCells count="2">
    <mergeCell ref="A1:C1"/>
    <mergeCell ref="B6:G6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4"/>
  <sheetViews>
    <sheetView zoomScalePageLayoutView="0" workbookViewId="0" topLeftCell="A1">
      <selection activeCell="A6" sqref="A6:G12"/>
    </sheetView>
  </sheetViews>
  <sheetFormatPr defaultColWidth="9.140625" defaultRowHeight="15"/>
  <cols>
    <col min="1" max="1" width="4.57421875" style="12" customWidth="1"/>
    <col min="2" max="2" width="46.7109375" style="20" customWidth="1"/>
    <col min="3" max="3" width="38.7109375" style="26" customWidth="1"/>
    <col min="4" max="4" width="16.7109375" style="12" customWidth="1"/>
    <col min="5" max="6" width="12.7109375" style="12" customWidth="1"/>
    <col min="7" max="7" width="8.7109375" style="21" customWidth="1"/>
    <col min="8" max="16384" width="9.140625" style="9" customWidth="1"/>
  </cols>
  <sheetData>
    <row r="1" spans="1:7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</row>
    <row r="2" spans="1:7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</row>
    <row r="3" spans="1:7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9"/>
      <c r="B5" s="9"/>
      <c r="C5" s="9"/>
      <c r="D5" s="9"/>
      <c r="E5" s="9"/>
      <c r="F5" s="9"/>
      <c r="G5" s="9"/>
    </row>
    <row r="6" spans="1:7" ht="12.75">
      <c r="A6" s="9"/>
      <c r="B6" s="186" t="s">
        <v>176</v>
      </c>
      <c r="C6" s="186"/>
      <c r="D6" s="186"/>
      <c r="E6" s="186"/>
      <c r="F6" s="186"/>
      <c r="G6" s="186"/>
    </row>
    <row r="7" spans="1:7" ht="12.75">
      <c r="A7" s="9"/>
      <c r="B7" s="9"/>
      <c r="C7" s="9"/>
      <c r="D7" s="9"/>
      <c r="E7" s="9"/>
      <c r="F7" s="9"/>
      <c r="G7" s="9"/>
    </row>
    <row r="8" spans="1:7" s="19" customFormat="1" ht="25.5">
      <c r="A8" s="2" t="s">
        <v>144</v>
      </c>
      <c r="B8" s="2" t="s">
        <v>145</v>
      </c>
      <c r="C8" s="2" t="s">
        <v>69</v>
      </c>
      <c r="D8" s="2" t="s">
        <v>70</v>
      </c>
      <c r="E8" s="2" t="s">
        <v>71</v>
      </c>
      <c r="F8" s="2" t="s">
        <v>68</v>
      </c>
      <c r="G8" s="2" t="s">
        <v>148</v>
      </c>
    </row>
    <row r="9" spans="1:7" ht="12.75">
      <c r="A9" s="8"/>
      <c r="B9" s="6"/>
      <c r="C9" s="11"/>
      <c r="D9" s="6"/>
      <c r="E9" s="6"/>
      <c r="F9" s="6"/>
      <c r="G9" s="37">
        <f>SUM(G10:G29)</f>
        <v>30</v>
      </c>
    </row>
    <row r="10" spans="1:7" ht="38.25">
      <c r="A10" s="8">
        <v>1</v>
      </c>
      <c r="B10" s="53" t="s">
        <v>664</v>
      </c>
      <c r="C10" s="39" t="s">
        <v>667</v>
      </c>
      <c r="D10" s="31" t="s">
        <v>668</v>
      </c>
      <c r="E10" s="31" t="s">
        <v>669</v>
      </c>
      <c r="F10" s="31" t="s">
        <v>670</v>
      </c>
      <c r="G10" s="34">
        <f>IF(OR(B10="",C10="")=FALSE,10,"")</f>
        <v>10</v>
      </c>
    </row>
    <row r="11" spans="1:7" ht="38.25">
      <c r="A11" s="8">
        <v>2</v>
      </c>
      <c r="B11" s="53" t="s">
        <v>665</v>
      </c>
      <c r="C11" s="39" t="s">
        <v>667</v>
      </c>
      <c r="D11" s="31" t="s">
        <v>668</v>
      </c>
      <c r="E11" s="31" t="s">
        <v>671</v>
      </c>
      <c r="F11" s="31" t="s">
        <v>672</v>
      </c>
      <c r="G11" s="34">
        <f aca="true" t="shared" si="0" ref="G11:G29">IF(OR(B11="",C11="")=FALSE,10,"")</f>
        <v>10</v>
      </c>
    </row>
    <row r="12" spans="1:7" ht="38.25">
      <c r="A12" s="8">
        <v>3</v>
      </c>
      <c r="B12" s="53" t="s">
        <v>666</v>
      </c>
      <c r="C12" s="39" t="s">
        <v>667</v>
      </c>
      <c r="D12" s="31" t="s">
        <v>668</v>
      </c>
      <c r="E12" s="31" t="s">
        <v>673</v>
      </c>
      <c r="F12" s="31" t="s">
        <v>674</v>
      </c>
      <c r="G12" s="34">
        <f t="shared" si="0"/>
        <v>10</v>
      </c>
    </row>
    <row r="13" spans="1:7" ht="12.75">
      <c r="A13" s="8">
        <v>4</v>
      </c>
      <c r="B13" s="53"/>
      <c r="C13" s="39"/>
      <c r="D13" s="31"/>
      <c r="E13" s="31"/>
      <c r="F13" s="31"/>
      <c r="G13" s="34">
        <f t="shared" si="0"/>
      </c>
    </row>
    <row r="14" spans="1:7" ht="12.75">
      <c r="A14" s="8">
        <v>5</v>
      </c>
      <c r="B14" s="53"/>
      <c r="C14" s="39"/>
      <c r="D14" s="31"/>
      <c r="E14" s="31"/>
      <c r="F14" s="31"/>
      <c r="G14" s="34">
        <f t="shared" si="0"/>
      </c>
    </row>
    <row r="15" spans="1:7" ht="12.75">
      <c r="A15" s="8">
        <v>6</v>
      </c>
      <c r="B15" s="53"/>
      <c r="C15" s="39"/>
      <c r="D15" s="31"/>
      <c r="E15" s="31"/>
      <c r="F15" s="31"/>
      <c r="G15" s="34">
        <f t="shared" si="0"/>
      </c>
    </row>
    <row r="16" spans="1:7" ht="12.75">
      <c r="A16" s="8">
        <v>7</v>
      </c>
      <c r="B16" s="53"/>
      <c r="C16" s="39"/>
      <c r="D16" s="31"/>
      <c r="E16" s="31"/>
      <c r="F16" s="31"/>
      <c r="G16" s="34">
        <f t="shared" si="0"/>
      </c>
    </row>
    <row r="17" spans="1:7" ht="12.75">
      <c r="A17" s="8">
        <v>8</v>
      </c>
      <c r="B17" s="53"/>
      <c r="C17" s="39"/>
      <c r="D17" s="31"/>
      <c r="E17" s="31"/>
      <c r="F17" s="31"/>
      <c r="G17" s="34">
        <f t="shared" si="0"/>
      </c>
    </row>
    <row r="18" spans="1:7" ht="12.75">
      <c r="A18" s="8">
        <v>9</v>
      </c>
      <c r="B18" s="53"/>
      <c r="C18" s="39"/>
      <c r="D18" s="31"/>
      <c r="E18" s="31"/>
      <c r="F18" s="31"/>
      <c r="G18" s="34">
        <f t="shared" si="0"/>
      </c>
    </row>
    <row r="19" spans="1:7" ht="12.75">
      <c r="A19" s="8">
        <v>10</v>
      </c>
      <c r="B19" s="53"/>
      <c r="C19" s="39"/>
      <c r="D19" s="31"/>
      <c r="E19" s="31"/>
      <c r="F19" s="31"/>
      <c r="G19" s="34">
        <f t="shared" si="0"/>
      </c>
    </row>
    <row r="20" spans="1:7" ht="12.75">
      <c r="A20" s="8">
        <v>11</v>
      </c>
      <c r="B20" s="53"/>
      <c r="C20" s="39"/>
      <c r="D20" s="31"/>
      <c r="E20" s="31"/>
      <c r="F20" s="31"/>
      <c r="G20" s="34">
        <f t="shared" si="0"/>
      </c>
    </row>
    <row r="21" spans="1:7" ht="12.75">
      <c r="A21" s="8">
        <v>12</v>
      </c>
      <c r="B21" s="53"/>
      <c r="C21" s="39"/>
      <c r="D21" s="31"/>
      <c r="E21" s="31"/>
      <c r="F21" s="31"/>
      <c r="G21" s="34">
        <f t="shared" si="0"/>
      </c>
    </row>
    <row r="22" spans="1:7" ht="12.75">
      <c r="A22" s="8">
        <v>13</v>
      </c>
      <c r="B22" s="53"/>
      <c r="C22" s="39"/>
      <c r="D22" s="31"/>
      <c r="E22" s="31"/>
      <c r="F22" s="31"/>
      <c r="G22" s="34">
        <f t="shared" si="0"/>
      </c>
    </row>
    <row r="23" spans="1:7" ht="12.75">
      <c r="A23" s="8">
        <v>14</v>
      </c>
      <c r="B23" s="53"/>
      <c r="C23" s="39"/>
      <c r="D23" s="31"/>
      <c r="E23" s="31"/>
      <c r="F23" s="31"/>
      <c r="G23" s="34">
        <f t="shared" si="0"/>
      </c>
    </row>
    <row r="24" spans="1:7" ht="12.75">
      <c r="A24" s="8">
        <v>15</v>
      </c>
      <c r="B24" s="53"/>
      <c r="C24" s="39"/>
      <c r="D24" s="31"/>
      <c r="E24" s="31"/>
      <c r="F24" s="31"/>
      <c r="G24" s="34">
        <f t="shared" si="0"/>
      </c>
    </row>
    <row r="25" spans="1:7" ht="12.75">
      <c r="A25" s="8">
        <v>16</v>
      </c>
      <c r="B25" s="53"/>
      <c r="C25" s="39"/>
      <c r="D25" s="31"/>
      <c r="E25" s="31"/>
      <c r="F25" s="31"/>
      <c r="G25" s="34">
        <f t="shared" si="0"/>
      </c>
    </row>
    <row r="26" spans="1:7" ht="12.75">
      <c r="A26" s="8">
        <v>17</v>
      </c>
      <c r="B26" s="53"/>
      <c r="C26" s="39"/>
      <c r="D26" s="31"/>
      <c r="E26" s="31"/>
      <c r="F26" s="31"/>
      <c r="G26" s="34">
        <f t="shared" si="0"/>
      </c>
    </row>
    <row r="27" spans="1:7" ht="12.75">
      <c r="A27" s="8">
        <v>18</v>
      </c>
      <c r="B27" s="53"/>
      <c r="C27" s="39"/>
      <c r="D27" s="31"/>
      <c r="E27" s="31"/>
      <c r="F27" s="31"/>
      <c r="G27" s="34">
        <f t="shared" si="0"/>
      </c>
    </row>
    <row r="28" spans="1:7" ht="12.75">
      <c r="A28" s="8">
        <v>19</v>
      </c>
      <c r="B28" s="53"/>
      <c r="C28" s="39"/>
      <c r="D28" s="31"/>
      <c r="E28" s="31"/>
      <c r="F28" s="31"/>
      <c r="G28" s="34">
        <f t="shared" si="0"/>
      </c>
    </row>
    <row r="29" spans="1:7" ht="12.75">
      <c r="A29" s="8">
        <v>20</v>
      </c>
      <c r="B29" s="53"/>
      <c r="C29" s="39"/>
      <c r="D29" s="31"/>
      <c r="E29" s="31"/>
      <c r="F29" s="31"/>
      <c r="G29" s="34">
        <f t="shared" si="0"/>
      </c>
    </row>
    <row r="30" ht="12.75">
      <c r="B30" s="81"/>
    </row>
    <row r="31" ht="12.75">
      <c r="B31" s="81"/>
    </row>
    <row r="32" ht="12.75">
      <c r="B32" s="81"/>
    </row>
    <row r="33" ht="12.75">
      <c r="B33" s="81"/>
    </row>
    <row r="34" ht="12.75">
      <c r="B34" s="81"/>
    </row>
    <row r="35" ht="12.75">
      <c r="B35" s="81"/>
    </row>
    <row r="36" ht="12.75">
      <c r="B36" s="81"/>
    </row>
    <row r="37" ht="12.75">
      <c r="B37" s="81"/>
    </row>
    <row r="38" ht="12.75">
      <c r="B38" s="81"/>
    </row>
    <row r="39" ht="12.75">
      <c r="B39" s="81"/>
    </row>
    <row r="40" ht="12.75">
      <c r="B40" s="81"/>
    </row>
    <row r="41" ht="12.75">
      <c r="B41" s="81"/>
    </row>
    <row r="42" ht="12.75">
      <c r="B42" s="81"/>
    </row>
    <row r="43" ht="12.75">
      <c r="B43" s="81"/>
    </row>
    <row r="44" ht="12.75">
      <c r="B44" s="81"/>
    </row>
  </sheetData>
  <sheetProtection password="952F" sheet="1"/>
  <mergeCells count="2">
    <mergeCell ref="B6:G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P46"/>
  <sheetViews>
    <sheetView zoomScalePageLayoutView="0" workbookViewId="0" topLeftCell="A4">
      <selection activeCell="A6" sqref="A6:H10"/>
    </sheetView>
  </sheetViews>
  <sheetFormatPr defaultColWidth="9.140625" defaultRowHeight="15"/>
  <cols>
    <col min="1" max="1" width="4.7109375" style="12" customWidth="1"/>
    <col min="2" max="2" width="41.140625" style="20" customWidth="1"/>
    <col min="3" max="3" width="30.7109375" style="26" customWidth="1"/>
    <col min="4" max="4" width="16.7109375" style="12" customWidth="1"/>
    <col min="5" max="5" width="12.7109375" style="12" customWidth="1"/>
    <col min="6" max="6" width="11.7109375" style="12" customWidth="1"/>
    <col min="7" max="7" width="14.7109375" style="12" customWidth="1"/>
    <col min="8" max="8" width="8.7109375" style="21" customWidth="1"/>
    <col min="9" max="15" width="9.140625" style="9" customWidth="1"/>
    <col min="16" max="16" width="18.28125" style="9" hidden="1" customWidth="1"/>
    <col min="17" max="16384" width="9.140625" style="9" customWidth="1"/>
  </cols>
  <sheetData>
    <row r="1" spans="1:8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  <c r="H1" s="9"/>
    </row>
    <row r="2" spans="1:8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  <c r="H2" s="9"/>
    </row>
    <row r="3" spans="1:8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9"/>
      <c r="B6" s="186" t="s">
        <v>177</v>
      </c>
      <c r="C6" s="186"/>
      <c r="D6" s="186"/>
      <c r="E6" s="186"/>
      <c r="F6" s="186"/>
      <c r="G6" s="186"/>
      <c r="H6" s="186"/>
    </row>
    <row r="7" spans="1:8" ht="12.75">
      <c r="A7" s="9"/>
      <c r="B7" s="9"/>
      <c r="C7" s="9"/>
      <c r="D7" s="9"/>
      <c r="E7" s="9"/>
      <c r="F7" s="9"/>
      <c r="G7" s="9"/>
      <c r="H7" s="9"/>
    </row>
    <row r="8" spans="1:16" s="19" customFormat="1" ht="25.5">
      <c r="A8" s="2" t="s">
        <v>144</v>
      </c>
      <c r="B8" s="2" t="s">
        <v>145</v>
      </c>
      <c r="C8" s="2" t="s">
        <v>69</v>
      </c>
      <c r="D8" s="2" t="s">
        <v>70</v>
      </c>
      <c r="E8" s="2" t="s">
        <v>71</v>
      </c>
      <c r="F8" s="2" t="s">
        <v>68</v>
      </c>
      <c r="G8" s="2" t="s">
        <v>172</v>
      </c>
      <c r="H8" s="2" t="s">
        <v>148</v>
      </c>
      <c r="P8" s="19" t="s">
        <v>255</v>
      </c>
    </row>
    <row r="9" spans="1:8" ht="12.75">
      <c r="A9" s="8"/>
      <c r="B9" s="6"/>
      <c r="C9" s="11"/>
      <c r="D9" s="6"/>
      <c r="E9" s="6"/>
      <c r="F9" s="6"/>
      <c r="G9" s="6"/>
      <c r="H9" s="37">
        <f>SUM(H10:H34)</f>
        <v>6</v>
      </c>
    </row>
    <row r="10" spans="1:16" ht="51">
      <c r="A10" s="8">
        <v>1</v>
      </c>
      <c r="B10" s="53" t="s">
        <v>675</v>
      </c>
      <c r="C10" s="39" t="s">
        <v>676</v>
      </c>
      <c r="D10" s="31" t="s">
        <v>668</v>
      </c>
      <c r="E10" s="31" t="s">
        <v>677</v>
      </c>
      <c r="F10" s="31" t="s">
        <v>678</v>
      </c>
      <c r="G10" s="31" t="s">
        <v>204</v>
      </c>
      <c r="H10" s="34">
        <f>IF(OR(B10="",C10="")=FALSE,IF(P10="OK",6,""),"")</f>
        <v>6</v>
      </c>
      <c r="P10" s="27" t="str">
        <f>IF(B10="","NOK",IF(VLOOKUP($G10,BDI!$B$5:$B$44,1,FALSE)=$G10,"OK",""))</f>
        <v>OK</v>
      </c>
    </row>
    <row r="11" spans="1:16" ht="12.75">
      <c r="A11" s="8">
        <f>A10+1</f>
        <v>2</v>
      </c>
      <c r="B11" s="53"/>
      <c r="C11" s="39"/>
      <c r="D11" s="31"/>
      <c r="E11" s="31"/>
      <c r="F11" s="31"/>
      <c r="G11" s="31"/>
      <c r="H11" s="34">
        <f aca="true" t="shared" si="0" ref="H11:H34">IF(OR(B11="",C11="")=FALSE,IF(P11="OK",6,""),"")</f>
      </c>
      <c r="P11" s="27" t="str">
        <f>IF(B11="","NOK",IF(VLOOKUP($G11,BDI!$B$5:$B$44,1,FALSE)=$G11,"OK",""))</f>
        <v>NOK</v>
      </c>
    </row>
    <row r="12" spans="1:16" ht="12.75">
      <c r="A12" s="8">
        <f aca="true" t="shared" si="1" ref="A12:A34">A11+1</f>
        <v>3</v>
      </c>
      <c r="B12" s="53"/>
      <c r="C12" s="39"/>
      <c r="D12" s="31"/>
      <c r="E12" s="31"/>
      <c r="F12" s="31"/>
      <c r="G12" s="31"/>
      <c r="H12" s="34">
        <f t="shared" si="0"/>
      </c>
      <c r="P12" s="27" t="str">
        <f>IF(B12="","NOK",IF(VLOOKUP($G12,BDI!$B$5:$B$44,1,FALSE)=$G12,"OK",""))</f>
        <v>NOK</v>
      </c>
    </row>
    <row r="13" spans="1:16" ht="12.75">
      <c r="A13" s="8">
        <f t="shared" si="1"/>
        <v>4</v>
      </c>
      <c r="B13" s="53"/>
      <c r="C13" s="39"/>
      <c r="D13" s="31"/>
      <c r="E13" s="31"/>
      <c r="F13" s="31"/>
      <c r="G13" s="31"/>
      <c r="H13" s="34">
        <f t="shared" si="0"/>
      </c>
      <c r="P13" s="27" t="str">
        <f>IF(B13="","NOK",IF(VLOOKUP($G13,BDI!$B$5:$B$44,1,FALSE)=$G13,"OK",""))</f>
        <v>NOK</v>
      </c>
    </row>
    <row r="14" spans="1:16" ht="12.75">
      <c r="A14" s="8">
        <f t="shared" si="1"/>
        <v>5</v>
      </c>
      <c r="B14" s="53"/>
      <c r="C14" s="39"/>
      <c r="D14" s="31"/>
      <c r="E14" s="31"/>
      <c r="F14" s="31"/>
      <c r="G14" s="31"/>
      <c r="H14" s="34">
        <f t="shared" si="0"/>
      </c>
      <c r="P14" s="27" t="str">
        <f>IF(B14="","NOK",IF(VLOOKUP($G14,BDI!$B$5:$B$44,1,FALSE)=$G14,"OK",""))</f>
        <v>NOK</v>
      </c>
    </row>
    <row r="15" spans="1:16" ht="12.75">
      <c r="A15" s="8">
        <f t="shared" si="1"/>
        <v>6</v>
      </c>
      <c r="B15" s="53"/>
      <c r="C15" s="39"/>
      <c r="D15" s="31"/>
      <c r="E15" s="31"/>
      <c r="F15" s="31"/>
      <c r="G15" s="31"/>
      <c r="H15" s="34">
        <f t="shared" si="0"/>
      </c>
      <c r="P15" s="27" t="str">
        <f>IF(B15="","NOK",IF(VLOOKUP($G15,BDI!$B$5:$B$44,1,FALSE)=$G15,"OK",""))</f>
        <v>NOK</v>
      </c>
    </row>
    <row r="16" spans="1:16" ht="12.75">
      <c r="A16" s="8">
        <f t="shared" si="1"/>
        <v>7</v>
      </c>
      <c r="B16" s="53"/>
      <c r="C16" s="39"/>
      <c r="D16" s="31"/>
      <c r="E16" s="31"/>
      <c r="F16" s="31"/>
      <c r="G16" s="31"/>
      <c r="H16" s="34">
        <f t="shared" si="0"/>
      </c>
      <c r="P16" s="27" t="str">
        <f>IF(B16="","NOK",IF(VLOOKUP($G16,BDI!$B$5:$B$44,1,FALSE)=$G16,"OK",""))</f>
        <v>NOK</v>
      </c>
    </row>
    <row r="17" spans="1:16" ht="12.75">
      <c r="A17" s="8">
        <f t="shared" si="1"/>
        <v>8</v>
      </c>
      <c r="B17" s="53"/>
      <c r="C17" s="39"/>
      <c r="D17" s="31"/>
      <c r="E17" s="31"/>
      <c r="F17" s="31"/>
      <c r="G17" s="31"/>
      <c r="H17" s="34">
        <f t="shared" si="0"/>
      </c>
      <c r="P17" s="27" t="str">
        <f>IF(B17="","NOK",IF(VLOOKUP($G17,BDI!$B$5:$B$44,1,FALSE)=$G17,"OK",""))</f>
        <v>NOK</v>
      </c>
    </row>
    <row r="18" spans="1:16" ht="12.75">
      <c r="A18" s="8">
        <f t="shared" si="1"/>
        <v>9</v>
      </c>
      <c r="B18" s="53"/>
      <c r="C18" s="39"/>
      <c r="D18" s="31"/>
      <c r="E18" s="31"/>
      <c r="F18" s="31"/>
      <c r="G18" s="31"/>
      <c r="H18" s="34">
        <f t="shared" si="0"/>
      </c>
      <c r="P18" s="27" t="str">
        <f>IF(B18="","NOK",IF(VLOOKUP($G18,BDI!$B$5:$B$44,1,FALSE)=$G18,"OK",""))</f>
        <v>NOK</v>
      </c>
    </row>
    <row r="19" spans="1:16" ht="12.75">
      <c r="A19" s="8">
        <f t="shared" si="1"/>
        <v>10</v>
      </c>
      <c r="B19" s="53"/>
      <c r="C19" s="39"/>
      <c r="D19" s="31"/>
      <c r="E19" s="31"/>
      <c r="F19" s="31"/>
      <c r="G19" s="31"/>
      <c r="H19" s="34">
        <f t="shared" si="0"/>
      </c>
      <c r="P19" s="27" t="str">
        <f>IF(B19="","NOK",IF(VLOOKUP($G19,BDI!$B$5:$B$44,1,FALSE)=$G19,"OK",""))</f>
        <v>NOK</v>
      </c>
    </row>
    <row r="20" spans="1:16" ht="12.75">
      <c r="A20" s="8">
        <f t="shared" si="1"/>
        <v>11</v>
      </c>
      <c r="B20" s="53"/>
      <c r="C20" s="39"/>
      <c r="D20" s="31"/>
      <c r="E20" s="31"/>
      <c r="F20" s="31"/>
      <c r="G20" s="31"/>
      <c r="H20" s="34">
        <f t="shared" si="0"/>
      </c>
      <c r="P20" s="27" t="str">
        <f>IF(B20="","NOK",IF(VLOOKUP($G20,BDI!$B$5:$B$44,1,FALSE)=$G20,"OK",""))</f>
        <v>NOK</v>
      </c>
    </row>
    <row r="21" spans="1:16" ht="12.75">
      <c r="A21" s="8">
        <f t="shared" si="1"/>
        <v>12</v>
      </c>
      <c r="B21" s="53"/>
      <c r="C21" s="39"/>
      <c r="D21" s="31"/>
      <c r="E21" s="31"/>
      <c r="F21" s="31"/>
      <c r="G21" s="31"/>
      <c r="H21" s="34">
        <f t="shared" si="0"/>
      </c>
      <c r="P21" s="27" t="str">
        <f>IF(B21="","NOK",IF(VLOOKUP($G21,BDI!$B$5:$B$44,1,FALSE)=$G21,"OK",""))</f>
        <v>NOK</v>
      </c>
    </row>
    <row r="22" spans="1:16" ht="12.75">
      <c r="A22" s="8">
        <f t="shared" si="1"/>
        <v>13</v>
      </c>
      <c r="B22" s="53"/>
      <c r="C22" s="39"/>
      <c r="D22" s="31"/>
      <c r="E22" s="31"/>
      <c r="F22" s="31"/>
      <c r="G22" s="31"/>
      <c r="H22" s="34">
        <f t="shared" si="0"/>
      </c>
      <c r="P22" s="27" t="str">
        <f>IF(B22="","NOK",IF(VLOOKUP($G22,BDI!$B$5:$B$44,1,FALSE)=$G22,"OK",""))</f>
        <v>NOK</v>
      </c>
    </row>
    <row r="23" spans="1:16" ht="12.75">
      <c r="A23" s="8">
        <f t="shared" si="1"/>
        <v>14</v>
      </c>
      <c r="B23" s="53"/>
      <c r="C23" s="39"/>
      <c r="D23" s="31"/>
      <c r="E23" s="31"/>
      <c r="F23" s="31"/>
      <c r="G23" s="31"/>
      <c r="H23" s="34">
        <f t="shared" si="0"/>
      </c>
      <c r="P23" s="27" t="str">
        <f>IF(B23="","NOK",IF(VLOOKUP($G23,BDI!$B$5:$B$44,1,FALSE)=$G23,"OK",""))</f>
        <v>NOK</v>
      </c>
    </row>
    <row r="24" spans="1:16" ht="12.75">
      <c r="A24" s="8">
        <f t="shared" si="1"/>
        <v>15</v>
      </c>
      <c r="B24" s="53"/>
      <c r="C24" s="39"/>
      <c r="D24" s="31"/>
      <c r="E24" s="31"/>
      <c r="F24" s="31"/>
      <c r="G24" s="31"/>
      <c r="H24" s="34">
        <f t="shared" si="0"/>
      </c>
      <c r="P24" s="27" t="str">
        <f>IF(B24="","NOK",IF(VLOOKUP($G24,BDI!$B$5:$B$44,1,FALSE)=$G24,"OK",""))</f>
        <v>NOK</v>
      </c>
    </row>
    <row r="25" spans="1:16" ht="12.75">
      <c r="A25" s="8">
        <f t="shared" si="1"/>
        <v>16</v>
      </c>
      <c r="B25" s="53"/>
      <c r="C25" s="39"/>
      <c r="D25" s="31"/>
      <c r="E25" s="31"/>
      <c r="F25" s="31"/>
      <c r="G25" s="31"/>
      <c r="H25" s="34">
        <f t="shared" si="0"/>
      </c>
      <c r="P25" s="27" t="str">
        <f>IF(B25="","NOK",IF(VLOOKUP($G25,BDI!$B$5:$B$44,1,FALSE)=$G25,"OK",""))</f>
        <v>NOK</v>
      </c>
    </row>
    <row r="26" spans="1:16" ht="12.75">
      <c r="A26" s="8">
        <f t="shared" si="1"/>
        <v>17</v>
      </c>
      <c r="B26" s="53"/>
      <c r="C26" s="39"/>
      <c r="D26" s="31"/>
      <c r="E26" s="31"/>
      <c r="F26" s="31"/>
      <c r="G26" s="31"/>
      <c r="H26" s="34">
        <f t="shared" si="0"/>
      </c>
      <c r="P26" s="27" t="str">
        <f>IF(B26="","NOK",IF(VLOOKUP($G26,BDI!$B$5:$B$44,1,FALSE)=$G26,"OK",""))</f>
        <v>NOK</v>
      </c>
    </row>
    <row r="27" spans="1:16" ht="12.75">
      <c r="A27" s="8">
        <f t="shared" si="1"/>
        <v>18</v>
      </c>
      <c r="B27" s="53"/>
      <c r="C27" s="39"/>
      <c r="D27" s="31"/>
      <c r="E27" s="31"/>
      <c r="F27" s="31"/>
      <c r="G27" s="31"/>
      <c r="H27" s="34">
        <f t="shared" si="0"/>
      </c>
      <c r="P27" s="27" t="str">
        <f>IF(B27="","NOK",IF(VLOOKUP($G27,BDI!$B$5:$B$44,1,FALSE)=$G27,"OK",""))</f>
        <v>NOK</v>
      </c>
    </row>
    <row r="28" spans="1:16" ht="12.75">
      <c r="A28" s="8">
        <f t="shared" si="1"/>
        <v>19</v>
      </c>
      <c r="B28" s="53"/>
      <c r="C28" s="39"/>
      <c r="D28" s="31"/>
      <c r="E28" s="31"/>
      <c r="F28" s="31"/>
      <c r="G28" s="31"/>
      <c r="H28" s="34">
        <f t="shared" si="0"/>
      </c>
      <c r="P28" s="27" t="str">
        <f>IF(B28="","NOK",IF(VLOOKUP($G28,BDI!$B$5:$B$44,1,FALSE)=$G28,"OK",""))</f>
        <v>NOK</v>
      </c>
    </row>
    <row r="29" spans="1:16" ht="12.75">
      <c r="A29" s="8">
        <f t="shared" si="1"/>
        <v>20</v>
      </c>
      <c r="B29" s="53"/>
      <c r="C29" s="39"/>
      <c r="D29" s="31"/>
      <c r="E29" s="31"/>
      <c r="F29" s="31"/>
      <c r="G29" s="31"/>
      <c r="H29" s="34">
        <f t="shared" si="0"/>
      </c>
      <c r="P29" s="27" t="str">
        <f>IF(B29="","NOK",IF(VLOOKUP($G29,BDI!$B$5:$B$44,1,FALSE)=$G29,"OK",""))</f>
        <v>NOK</v>
      </c>
    </row>
    <row r="30" spans="1:16" ht="12.75">
      <c r="A30" s="8">
        <f t="shared" si="1"/>
        <v>21</v>
      </c>
      <c r="B30" s="53"/>
      <c r="C30" s="39"/>
      <c r="D30" s="31"/>
      <c r="E30" s="31"/>
      <c r="F30" s="31"/>
      <c r="G30" s="31"/>
      <c r="H30" s="34">
        <f t="shared" si="0"/>
      </c>
      <c r="P30" s="27" t="str">
        <f>IF(B30="","NOK",IF(VLOOKUP($G30,BDI!$B$5:$B$44,1,FALSE)=$G30,"OK",""))</f>
        <v>NOK</v>
      </c>
    </row>
    <row r="31" spans="1:16" ht="12.75">
      <c r="A31" s="8">
        <f t="shared" si="1"/>
        <v>22</v>
      </c>
      <c r="B31" s="53"/>
      <c r="C31" s="39"/>
      <c r="D31" s="31"/>
      <c r="E31" s="31"/>
      <c r="F31" s="31"/>
      <c r="G31" s="31"/>
      <c r="H31" s="34">
        <f t="shared" si="0"/>
      </c>
      <c r="P31" s="27" t="str">
        <f>IF(B31="","NOK",IF(VLOOKUP($G31,BDI!$B$5:$B$44,1,FALSE)=$G31,"OK",""))</f>
        <v>NOK</v>
      </c>
    </row>
    <row r="32" spans="1:16" ht="12.75">
      <c r="A32" s="8">
        <f t="shared" si="1"/>
        <v>23</v>
      </c>
      <c r="B32" s="53"/>
      <c r="C32" s="39"/>
      <c r="D32" s="31"/>
      <c r="E32" s="31"/>
      <c r="F32" s="31"/>
      <c r="G32" s="31"/>
      <c r="H32" s="34">
        <f t="shared" si="0"/>
      </c>
      <c r="P32" s="27" t="str">
        <f>IF(B32="","NOK",IF(VLOOKUP($G32,BDI!$B$5:$B$44,1,FALSE)=$G32,"OK",""))</f>
        <v>NOK</v>
      </c>
    </row>
    <row r="33" spans="1:16" ht="12.75">
      <c r="A33" s="8">
        <f t="shared" si="1"/>
        <v>24</v>
      </c>
      <c r="B33" s="53"/>
      <c r="C33" s="39"/>
      <c r="D33" s="31"/>
      <c r="E33" s="31"/>
      <c r="F33" s="31"/>
      <c r="G33" s="31"/>
      <c r="H33" s="34">
        <f t="shared" si="0"/>
      </c>
      <c r="P33" s="27" t="str">
        <f>IF(B33="","NOK",IF(VLOOKUP($G33,BDI!$B$5:$B$44,1,FALSE)=$G33,"OK",""))</f>
        <v>NOK</v>
      </c>
    </row>
    <row r="34" spans="1:16" ht="12.75">
      <c r="A34" s="8">
        <f t="shared" si="1"/>
        <v>25</v>
      </c>
      <c r="B34" s="53"/>
      <c r="C34" s="39"/>
      <c r="D34" s="31"/>
      <c r="E34" s="31"/>
      <c r="F34" s="31"/>
      <c r="G34" s="31"/>
      <c r="H34" s="34">
        <f t="shared" si="0"/>
      </c>
      <c r="P34" s="27" t="str">
        <f>IF(B34="","NOK",IF(VLOOKUP($G34,BDI!$B$5:$B$44,1,FALSE)=$G34,"OK",""))</f>
        <v>NOK</v>
      </c>
    </row>
    <row r="35" ht="12.75">
      <c r="B35" s="81"/>
    </row>
    <row r="36" ht="12.75">
      <c r="B36" s="81"/>
    </row>
    <row r="37" ht="12.75">
      <c r="B37" s="81"/>
    </row>
    <row r="38" ht="12.75">
      <c r="B38" s="81"/>
    </row>
    <row r="39" ht="12.75">
      <c r="B39" s="81"/>
    </row>
    <row r="40" ht="12.75">
      <c r="B40" s="81"/>
    </row>
    <row r="41" ht="12.75">
      <c r="B41" s="81"/>
    </row>
    <row r="42" ht="12.75">
      <c r="B42" s="81"/>
    </row>
    <row r="43" ht="12.75">
      <c r="B43" s="81"/>
    </row>
    <row r="44" ht="12.75">
      <c r="B44" s="81"/>
    </row>
    <row r="45" ht="12.75">
      <c r="B45" s="81"/>
    </row>
    <row r="46" ht="12.75">
      <c r="B46" s="81"/>
    </row>
  </sheetData>
  <sheetProtection password="952F" sheet="1"/>
  <mergeCells count="2">
    <mergeCell ref="B6:H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"/>
  <sheetViews>
    <sheetView zoomScalePageLayoutView="0" workbookViewId="0" topLeftCell="A1">
      <selection activeCell="A6" sqref="A6:G18"/>
    </sheetView>
  </sheetViews>
  <sheetFormatPr defaultColWidth="9.140625" defaultRowHeight="15"/>
  <cols>
    <col min="1" max="1" width="4.7109375" style="12" customWidth="1"/>
    <col min="2" max="2" width="42.57421875" style="20" customWidth="1"/>
    <col min="3" max="3" width="31.7109375" style="26" customWidth="1"/>
    <col min="4" max="4" width="23.7109375" style="12" customWidth="1"/>
    <col min="5" max="6" width="14.7109375" style="12" customWidth="1"/>
    <col min="7" max="7" width="8.7109375" style="21" customWidth="1"/>
    <col min="8" max="16384" width="9.140625" style="9" customWidth="1"/>
  </cols>
  <sheetData>
    <row r="1" spans="1:7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</row>
    <row r="2" spans="1:7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</row>
    <row r="3" spans="1:7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9"/>
      <c r="B5" s="9"/>
      <c r="C5" s="9"/>
      <c r="D5" s="9"/>
      <c r="E5" s="9"/>
      <c r="F5" s="9"/>
      <c r="G5" s="9"/>
    </row>
    <row r="6" spans="1:7" ht="12.75">
      <c r="A6" s="9"/>
      <c r="B6" s="186" t="s">
        <v>178</v>
      </c>
      <c r="C6" s="186"/>
      <c r="D6" s="186"/>
      <c r="E6" s="186"/>
      <c r="F6" s="186"/>
      <c r="G6" s="186"/>
    </row>
    <row r="7" spans="1:7" ht="12.75">
      <c r="A7" s="9"/>
      <c r="B7" s="9"/>
      <c r="C7" s="9"/>
      <c r="D7" s="9"/>
      <c r="E7" s="9"/>
      <c r="F7" s="9"/>
      <c r="G7" s="9"/>
    </row>
    <row r="8" spans="1:7" s="19" customFormat="1" ht="25.5">
      <c r="A8" s="2" t="s">
        <v>144</v>
      </c>
      <c r="B8" s="2" t="s">
        <v>145</v>
      </c>
      <c r="C8" s="2" t="s">
        <v>69</v>
      </c>
      <c r="D8" s="2" t="s">
        <v>70</v>
      </c>
      <c r="E8" s="2" t="s">
        <v>71</v>
      </c>
      <c r="F8" s="2" t="s">
        <v>68</v>
      </c>
      <c r="G8" s="2" t="s">
        <v>148</v>
      </c>
    </row>
    <row r="9" spans="1:7" ht="12.75">
      <c r="A9" s="8"/>
      <c r="B9" s="6"/>
      <c r="C9" s="11"/>
      <c r="D9" s="6"/>
      <c r="E9" s="6"/>
      <c r="F9" s="6"/>
      <c r="G9" s="37">
        <f>SUM(G10:G34)</f>
        <v>27</v>
      </c>
    </row>
    <row r="10" spans="1:7" ht="63.75">
      <c r="A10" s="8">
        <v>1</v>
      </c>
      <c r="B10" s="30" t="s">
        <v>543</v>
      </c>
      <c r="C10" s="39" t="s">
        <v>544</v>
      </c>
      <c r="D10" s="31" t="s">
        <v>545</v>
      </c>
      <c r="E10" s="31" t="s">
        <v>546</v>
      </c>
      <c r="F10" s="31" t="s">
        <v>547</v>
      </c>
      <c r="G10" s="34">
        <f>IF(OR(B10="",C10="")=FALSE,3,"")</f>
        <v>3</v>
      </c>
    </row>
    <row r="11" spans="1:7" ht="25.5">
      <c r="A11" s="8">
        <f>A10+1</f>
        <v>2</v>
      </c>
      <c r="B11" s="30" t="s">
        <v>548</v>
      </c>
      <c r="C11" s="39" t="s">
        <v>549</v>
      </c>
      <c r="D11" s="31" t="s">
        <v>681</v>
      </c>
      <c r="E11" s="31" t="s">
        <v>551</v>
      </c>
      <c r="F11" s="31" t="s">
        <v>552</v>
      </c>
      <c r="G11" s="34">
        <f aca="true" t="shared" si="0" ref="G11:G34">IF(OR(B11="",C11="")=FALSE,3,"")</f>
        <v>3</v>
      </c>
    </row>
    <row r="12" spans="1:7" ht="25.5">
      <c r="A12" s="8">
        <f aca="true" t="shared" si="1" ref="A12:A34">A11+1</f>
        <v>3</v>
      </c>
      <c r="B12" s="30" t="s">
        <v>553</v>
      </c>
      <c r="C12" s="39" t="s">
        <v>290</v>
      </c>
      <c r="D12" s="31" t="s">
        <v>545</v>
      </c>
      <c r="E12" s="31" t="s">
        <v>554</v>
      </c>
      <c r="F12" s="31" t="s">
        <v>552</v>
      </c>
      <c r="G12" s="34">
        <f t="shared" si="0"/>
        <v>3</v>
      </c>
    </row>
    <row r="13" spans="1:7" ht="25.5">
      <c r="A13" s="8">
        <f t="shared" si="1"/>
        <v>4</v>
      </c>
      <c r="B13" s="53" t="s">
        <v>640</v>
      </c>
      <c r="C13" s="39" t="s">
        <v>679</v>
      </c>
      <c r="D13" s="31" t="s">
        <v>545</v>
      </c>
      <c r="E13" s="31">
        <v>2005</v>
      </c>
      <c r="F13" s="31" t="s">
        <v>552</v>
      </c>
      <c r="G13" s="34">
        <f t="shared" si="0"/>
        <v>3</v>
      </c>
    </row>
    <row r="14" spans="1:7" ht="25.5">
      <c r="A14" s="8">
        <f t="shared" si="1"/>
        <v>5</v>
      </c>
      <c r="B14" s="53" t="s">
        <v>641</v>
      </c>
      <c r="C14" s="39" t="s">
        <v>679</v>
      </c>
      <c r="D14" s="31" t="s">
        <v>668</v>
      </c>
      <c r="E14" s="31">
        <v>2007</v>
      </c>
      <c r="F14" s="31" t="s">
        <v>552</v>
      </c>
      <c r="G14" s="34">
        <f t="shared" si="0"/>
        <v>3</v>
      </c>
    </row>
    <row r="15" spans="1:7" ht="25.5">
      <c r="A15" s="8">
        <f t="shared" si="1"/>
        <v>6</v>
      </c>
      <c r="B15" s="53" t="s">
        <v>680</v>
      </c>
      <c r="C15" s="39" t="s">
        <v>679</v>
      </c>
      <c r="D15" s="31" t="s">
        <v>668</v>
      </c>
      <c r="E15" s="31">
        <v>2009</v>
      </c>
      <c r="F15" s="31" t="s">
        <v>552</v>
      </c>
      <c r="G15" s="34">
        <f t="shared" si="0"/>
        <v>3</v>
      </c>
    </row>
    <row r="16" spans="1:7" ht="25.5">
      <c r="A16" s="8">
        <f t="shared" si="1"/>
        <v>7</v>
      </c>
      <c r="B16" s="30" t="s">
        <v>682</v>
      </c>
      <c r="C16" s="39" t="s">
        <v>549</v>
      </c>
      <c r="D16" s="31" t="s">
        <v>550</v>
      </c>
      <c r="E16" s="31">
        <v>2013</v>
      </c>
      <c r="F16" s="31" t="s">
        <v>552</v>
      </c>
      <c r="G16" s="34">
        <f t="shared" si="0"/>
        <v>3</v>
      </c>
    </row>
    <row r="17" spans="1:7" ht="25.5">
      <c r="A17" s="8">
        <f t="shared" si="1"/>
        <v>8</v>
      </c>
      <c r="B17" s="30" t="s">
        <v>683</v>
      </c>
      <c r="C17" s="39" t="s">
        <v>549</v>
      </c>
      <c r="D17" s="31" t="s">
        <v>550</v>
      </c>
      <c r="E17" s="31">
        <v>2014</v>
      </c>
      <c r="F17" s="31" t="s">
        <v>552</v>
      </c>
      <c r="G17" s="34">
        <f t="shared" si="0"/>
        <v>3</v>
      </c>
    </row>
    <row r="18" spans="1:7" ht="25.5">
      <c r="A18" s="8">
        <f t="shared" si="1"/>
        <v>9</v>
      </c>
      <c r="B18" s="30" t="s">
        <v>684</v>
      </c>
      <c r="C18" s="39" t="s">
        <v>549</v>
      </c>
      <c r="D18" s="31" t="s">
        <v>550</v>
      </c>
      <c r="E18" s="31">
        <v>2015</v>
      </c>
      <c r="F18" s="31" t="s">
        <v>552</v>
      </c>
      <c r="G18" s="34">
        <f t="shared" si="0"/>
        <v>3</v>
      </c>
    </row>
    <row r="19" spans="1:7" ht="12.75">
      <c r="A19" s="8">
        <f t="shared" si="1"/>
        <v>10</v>
      </c>
      <c r="B19" s="53"/>
      <c r="C19" s="39"/>
      <c r="D19" s="31"/>
      <c r="E19" s="31"/>
      <c r="F19" s="31"/>
      <c r="G19" s="34">
        <f t="shared" si="0"/>
      </c>
    </row>
    <row r="20" spans="1:7" ht="12.75">
      <c r="A20" s="8">
        <f t="shared" si="1"/>
        <v>11</v>
      </c>
      <c r="B20" s="53"/>
      <c r="C20" s="39"/>
      <c r="D20" s="31"/>
      <c r="E20" s="31"/>
      <c r="F20" s="31"/>
      <c r="G20" s="34">
        <f t="shared" si="0"/>
      </c>
    </row>
    <row r="21" spans="1:7" ht="12.75">
      <c r="A21" s="8">
        <f t="shared" si="1"/>
        <v>12</v>
      </c>
      <c r="B21" s="53"/>
      <c r="C21" s="39"/>
      <c r="D21" s="31"/>
      <c r="E21" s="31"/>
      <c r="F21" s="31"/>
      <c r="G21" s="34">
        <f t="shared" si="0"/>
      </c>
    </row>
    <row r="22" spans="1:7" ht="12.75">
      <c r="A22" s="8">
        <f t="shared" si="1"/>
        <v>13</v>
      </c>
      <c r="B22" s="53"/>
      <c r="C22" s="39"/>
      <c r="D22" s="31"/>
      <c r="E22" s="31"/>
      <c r="F22" s="31"/>
      <c r="G22" s="34">
        <f t="shared" si="0"/>
      </c>
    </row>
    <row r="23" spans="1:7" ht="12.75">
      <c r="A23" s="8">
        <f t="shared" si="1"/>
        <v>14</v>
      </c>
      <c r="B23" s="53"/>
      <c r="C23" s="39"/>
      <c r="D23" s="31"/>
      <c r="E23" s="31"/>
      <c r="F23" s="31"/>
      <c r="G23" s="34">
        <f t="shared" si="0"/>
      </c>
    </row>
    <row r="24" spans="1:7" ht="12.75">
      <c r="A24" s="8">
        <f t="shared" si="1"/>
        <v>15</v>
      </c>
      <c r="B24" s="53"/>
      <c r="C24" s="39"/>
      <c r="D24" s="31"/>
      <c r="E24" s="31"/>
      <c r="F24" s="31"/>
      <c r="G24" s="34">
        <f t="shared" si="0"/>
      </c>
    </row>
    <row r="25" spans="1:7" ht="12.75">
      <c r="A25" s="8">
        <f t="shared" si="1"/>
        <v>16</v>
      </c>
      <c r="B25" s="53"/>
      <c r="C25" s="39"/>
      <c r="D25" s="31"/>
      <c r="E25" s="31"/>
      <c r="F25" s="31"/>
      <c r="G25" s="34">
        <f t="shared" si="0"/>
      </c>
    </row>
    <row r="26" spans="1:7" ht="12.75">
      <c r="A26" s="8">
        <f t="shared" si="1"/>
        <v>17</v>
      </c>
      <c r="B26" s="53"/>
      <c r="C26" s="39"/>
      <c r="D26" s="31"/>
      <c r="E26" s="31"/>
      <c r="F26" s="31"/>
      <c r="G26" s="34">
        <f t="shared" si="0"/>
      </c>
    </row>
    <row r="27" spans="1:7" ht="12.75">
      <c r="A27" s="8">
        <f t="shared" si="1"/>
        <v>18</v>
      </c>
      <c r="B27" s="53"/>
      <c r="C27" s="39"/>
      <c r="D27" s="31"/>
      <c r="E27" s="31"/>
      <c r="F27" s="31"/>
      <c r="G27" s="34">
        <f t="shared" si="0"/>
      </c>
    </row>
    <row r="28" spans="1:7" ht="12.75">
      <c r="A28" s="8">
        <f t="shared" si="1"/>
        <v>19</v>
      </c>
      <c r="B28" s="53"/>
      <c r="C28" s="39"/>
      <c r="D28" s="31"/>
      <c r="E28" s="31"/>
      <c r="F28" s="31"/>
      <c r="G28" s="34">
        <f t="shared" si="0"/>
      </c>
    </row>
    <row r="29" spans="1:7" ht="12.75">
      <c r="A29" s="8">
        <f t="shared" si="1"/>
        <v>20</v>
      </c>
      <c r="B29" s="53"/>
      <c r="C29" s="39"/>
      <c r="D29" s="31"/>
      <c r="E29" s="31"/>
      <c r="F29" s="31"/>
      <c r="G29" s="34">
        <f t="shared" si="0"/>
      </c>
    </row>
    <row r="30" spans="1:7" ht="12.75">
      <c r="A30" s="8">
        <f t="shared" si="1"/>
        <v>21</v>
      </c>
      <c r="B30" s="53"/>
      <c r="C30" s="39"/>
      <c r="D30" s="31"/>
      <c r="E30" s="31"/>
      <c r="F30" s="31"/>
      <c r="G30" s="34">
        <f t="shared" si="0"/>
      </c>
    </row>
    <row r="31" spans="1:7" ht="12.75">
      <c r="A31" s="8">
        <f t="shared" si="1"/>
        <v>22</v>
      </c>
      <c r="B31" s="53"/>
      <c r="C31" s="39"/>
      <c r="D31" s="31"/>
      <c r="E31" s="31"/>
      <c r="F31" s="31"/>
      <c r="G31" s="34">
        <f t="shared" si="0"/>
      </c>
    </row>
    <row r="32" spans="1:7" ht="12.75">
      <c r="A32" s="8">
        <f t="shared" si="1"/>
        <v>23</v>
      </c>
      <c r="B32" s="53"/>
      <c r="C32" s="39"/>
      <c r="D32" s="31"/>
      <c r="E32" s="31"/>
      <c r="F32" s="31"/>
      <c r="G32" s="34">
        <f t="shared" si="0"/>
      </c>
    </row>
    <row r="33" spans="1:7" ht="12.75">
      <c r="A33" s="8">
        <f t="shared" si="1"/>
        <v>24</v>
      </c>
      <c r="B33" s="53"/>
      <c r="C33" s="39"/>
      <c r="D33" s="31"/>
      <c r="E33" s="31"/>
      <c r="F33" s="31"/>
      <c r="G33" s="34">
        <f t="shared" si="0"/>
      </c>
    </row>
    <row r="34" spans="1:7" ht="12.75">
      <c r="A34" s="8">
        <f t="shared" si="1"/>
        <v>25</v>
      </c>
      <c r="B34" s="53"/>
      <c r="C34" s="39"/>
      <c r="D34" s="31"/>
      <c r="E34" s="31"/>
      <c r="F34" s="31"/>
      <c r="G34" s="34">
        <f t="shared" si="0"/>
      </c>
    </row>
    <row r="35" ht="12.75">
      <c r="B35" s="81"/>
    </row>
    <row r="36" ht="12.75">
      <c r="B36" s="81"/>
    </row>
    <row r="37" ht="12.75">
      <c r="B37" s="81"/>
    </row>
    <row r="38" ht="12.75">
      <c r="B38" s="81"/>
    </row>
  </sheetData>
  <sheetProtection password="952F" sheet="1"/>
  <mergeCells count="2">
    <mergeCell ref="B6:G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zoomScalePageLayoutView="0" workbookViewId="0" topLeftCell="A1">
      <selection activeCell="A6" sqref="A6:G11"/>
    </sheetView>
  </sheetViews>
  <sheetFormatPr defaultColWidth="9.140625" defaultRowHeight="15"/>
  <cols>
    <col min="1" max="1" width="4.57421875" style="12" customWidth="1"/>
    <col min="2" max="2" width="33.421875" style="12" customWidth="1"/>
    <col min="3" max="3" width="26.57421875" style="12" customWidth="1"/>
    <col min="4" max="4" width="34.57421875" style="12" customWidth="1"/>
    <col min="5" max="5" width="24.7109375" style="12" customWidth="1"/>
    <col min="6" max="6" width="8.7109375" style="12" customWidth="1"/>
    <col min="7" max="7" width="8.7109375" style="21" customWidth="1"/>
    <col min="8" max="16384" width="9.140625" style="9" customWidth="1"/>
  </cols>
  <sheetData>
    <row r="1" spans="1:7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</row>
    <row r="2" spans="1:7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</row>
    <row r="3" spans="1:7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9"/>
      <c r="B5" s="9"/>
      <c r="C5" s="9"/>
      <c r="D5" s="9"/>
      <c r="E5" s="9"/>
      <c r="F5" s="9"/>
      <c r="G5" s="9"/>
    </row>
    <row r="6" spans="1:7" ht="12.75">
      <c r="A6" s="9"/>
      <c r="B6" s="186" t="s">
        <v>179</v>
      </c>
      <c r="C6" s="186"/>
      <c r="D6" s="186"/>
      <c r="E6" s="186"/>
      <c r="F6" s="186"/>
      <c r="G6" s="186"/>
    </row>
    <row r="7" spans="1:7" ht="12.75">
      <c r="A7" s="9"/>
      <c r="B7" s="9"/>
      <c r="C7" s="9"/>
      <c r="D7" s="9"/>
      <c r="E7" s="9"/>
      <c r="F7" s="9"/>
      <c r="G7" s="9"/>
    </row>
    <row r="8" spans="1:7" s="19" customFormat="1" ht="25.5">
      <c r="A8" s="2" t="s">
        <v>144</v>
      </c>
      <c r="B8" s="2" t="s">
        <v>72</v>
      </c>
      <c r="C8" s="2" t="s">
        <v>75</v>
      </c>
      <c r="D8" s="2" t="s">
        <v>91</v>
      </c>
      <c r="E8" s="2" t="s">
        <v>92</v>
      </c>
      <c r="F8" s="2" t="s">
        <v>39</v>
      </c>
      <c r="G8" s="2" t="s">
        <v>148</v>
      </c>
    </row>
    <row r="9" spans="1:7" ht="12.75">
      <c r="A9" s="8"/>
      <c r="B9" s="6"/>
      <c r="C9" s="6"/>
      <c r="D9" s="6"/>
      <c r="E9" s="6"/>
      <c r="F9" s="6"/>
      <c r="G9" s="37">
        <f>SUM(G10:G24)</f>
        <v>55</v>
      </c>
    </row>
    <row r="10" spans="1:7" ht="25.5">
      <c r="A10" s="8">
        <v>1</v>
      </c>
      <c r="B10" s="31" t="s">
        <v>601</v>
      </c>
      <c r="C10" s="31" t="s">
        <v>305</v>
      </c>
      <c r="D10" s="31" t="s">
        <v>602</v>
      </c>
      <c r="E10" s="31" t="s">
        <v>603</v>
      </c>
      <c r="F10" s="31">
        <v>5</v>
      </c>
      <c r="G10" s="34">
        <f>IF(OR(B10="",F10=0)=FALSE,5*F10,"")</f>
        <v>25</v>
      </c>
    </row>
    <row r="11" spans="1:7" ht="25.5">
      <c r="A11" s="8">
        <v>2</v>
      </c>
      <c r="B11" s="53" t="s">
        <v>623</v>
      </c>
      <c r="C11" s="31"/>
      <c r="D11" s="31"/>
      <c r="E11" s="31"/>
      <c r="F11" s="31">
        <v>6</v>
      </c>
      <c r="G11" s="34">
        <f aca="true" t="shared" si="0" ref="G11:G24">IF(OR(B11="",F11=0)=FALSE,5*F11,"")</f>
        <v>30</v>
      </c>
    </row>
    <row r="12" spans="1:7" ht="12.75">
      <c r="A12" s="8">
        <v>3</v>
      </c>
      <c r="B12" s="53"/>
      <c r="C12" s="31"/>
      <c r="D12" s="31"/>
      <c r="E12" s="31"/>
      <c r="F12" s="31"/>
      <c r="G12" s="34">
        <f t="shared" si="0"/>
      </c>
    </row>
    <row r="13" spans="1:7" ht="12.75">
      <c r="A13" s="8">
        <v>4</v>
      </c>
      <c r="B13" s="53"/>
      <c r="C13" s="31"/>
      <c r="D13" s="31"/>
      <c r="E13" s="31"/>
      <c r="F13" s="31"/>
      <c r="G13" s="34">
        <f t="shared" si="0"/>
      </c>
    </row>
    <row r="14" spans="1:7" ht="12.75">
      <c r="A14" s="8">
        <v>5</v>
      </c>
      <c r="B14" s="53"/>
      <c r="C14" s="31"/>
      <c r="D14" s="31"/>
      <c r="E14" s="31"/>
      <c r="F14" s="31"/>
      <c r="G14" s="34">
        <f t="shared" si="0"/>
      </c>
    </row>
    <row r="15" spans="1:7" ht="12.75">
      <c r="A15" s="8">
        <v>6</v>
      </c>
      <c r="B15" s="53"/>
      <c r="C15" s="31"/>
      <c r="D15" s="31"/>
      <c r="E15" s="31"/>
      <c r="F15" s="31"/>
      <c r="G15" s="34">
        <f t="shared" si="0"/>
      </c>
    </row>
    <row r="16" spans="1:7" ht="12.75">
      <c r="A16" s="8">
        <v>7</v>
      </c>
      <c r="B16" s="53"/>
      <c r="C16" s="31"/>
      <c r="D16" s="31"/>
      <c r="E16" s="31"/>
      <c r="F16" s="31"/>
      <c r="G16" s="34">
        <f t="shared" si="0"/>
      </c>
    </row>
    <row r="17" spans="1:7" ht="12.75">
      <c r="A17" s="8">
        <v>8</v>
      </c>
      <c r="B17" s="53"/>
      <c r="C17" s="31"/>
      <c r="D17" s="31"/>
      <c r="E17" s="31"/>
      <c r="F17" s="31"/>
      <c r="G17" s="34">
        <f t="shared" si="0"/>
      </c>
    </row>
    <row r="18" spans="1:7" ht="12.75">
      <c r="A18" s="8">
        <v>9</v>
      </c>
      <c r="B18" s="53"/>
      <c r="C18" s="31"/>
      <c r="D18" s="31"/>
      <c r="E18" s="31"/>
      <c r="F18" s="31"/>
      <c r="G18" s="34">
        <f t="shared" si="0"/>
      </c>
    </row>
    <row r="19" spans="1:7" ht="12.75">
      <c r="A19" s="8">
        <v>10</v>
      </c>
      <c r="B19" s="53"/>
      <c r="C19" s="31"/>
      <c r="D19" s="31"/>
      <c r="E19" s="31"/>
      <c r="F19" s="31"/>
      <c r="G19" s="34">
        <f t="shared" si="0"/>
      </c>
    </row>
    <row r="20" spans="1:7" ht="12.75">
      <c r="A20" s="8">
        <v>11</v>
      </c>
      <c r="B20" s="53"/>
      <c r="C20" s="31"/>
      <c r="D20" s="31"/>
      <c r="E20" s="31"/>
      <c r="F20" s="31"/>
      <c r="G20" s="34">
        <f t="shared" si="0"/>
      </c>
    </row>
    <row r="21" spans="1:7" ht="12.75">
      <c r="A21" s="8">
        <v>12</v>
      </c>
      <c r="B21" s="53"/>
      <c r="C21" s="31"/>
      <c r="D21" s="31"/>
      <c r="E21" s="31"/>
      <c r="F21" s="31"/>
      <c r="G21" s="34">
        <f t="shared" si="0"/>
      </c>
    </row>
    <row r="22" spans="1:7" ht="12.75">
      <c r="A22" s="8">
        <v>13</v>
      </c>
      <c r="B22" s="53"/>
      <c r="C22" s="31"/>
      <c r="D22" s="31"/>
      <c r="E22" s="31"/>
      <c r="F22" s="31"/>
      <c r="G22" s="34">
        <f t="shared" si="0"/>
      </c>
    </row>
    <row r="23" spans="1:7" ht="12.75">
      <c r="A23" s="8">
        <v>14</v>
      </c>
      <c r="B23" s="53"/>
      <c r="C23" s="31"/>
      <c r="D23" s="31"/>
      <c r="E23" s="31"/>
      <c r="F23" s="31"/>
      <c r="G23" s="34">
        <f t="shared" si="0"/>
      </c>
    </row>
    <row r="24" spans="1:7" ht="12.75">
      <c r="A24" s="8">
        <v>15</v>
      </c>
      <c r="B24" s="53"/>
      <c r="C24" s="31"/>
      <c r="D24" s="31"/>
      <c r="E24" s="31"/>
      <c r="F24" s="31"/>
      <c r="G24" s="34">
        <f t="shared" si="0"/>
      </c>
    </row>
  </sheetData>
  <sheetProtection password="952F" sheet="1"/>
  <mergeCells count="2">
    <mergeCell ref="B6:G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zoomScalePageLayoutView="0" workbookViewId="0" topLeftCell="A1">
      <selection activeCell="A6" sqref="A6:G11"/>
    </sheetView>
  </sheetViews>
  <sheetFormatPr defaultColWidth="9.140625" defaultRowHeight="15"/>
  <cols>
    <col min="1" max="1" width="4.7109375" style="12" customWidth="1"/>
    <col min="2" max="2" width="29.421875" style="12" customWidth="1"/>
    <col min="3" max="3" width="27.7109375" style="12" customWidth="1"/>
    <col min="4" max="4" width="34.8515625" style="12" customWidth="1"/>
    <col min="5" max="5" width="26.57421875" style="12" customWidth="1"/>
    <col min="6" max="6" width="8.7109375" style="12" customWidth="1"/>
    <col min="7" max="7" width="8.7109375" style="21" customWidth="1"/>
    <col min="8" max="16384" width="9.140625" style="9" customWidth="1"/>
  </cols>
  <sheetData>
    <row r="1" spans="1:7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</row>
    <row r="2" spans="1:7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</row>
    <row r="3" spans="1:7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9"/>
      <c r="B5" s="9"/>
      <c r="C5" s="9"/>
      <c r="D5" s="9"/>
      <c r="E5" s="9"/>
      <c r="F5" s="9"/>
      <c r="G5" s="9"/>
    </row>
    <row r="6" spans="1:7" ht="12.75">
      <c r="A6" s="9"/>
      <c r="B6" s="186" t="s">
        <v>180</v>
      </c>
      <c r="C6" s="186"/>
      <c r="D6" s="186"/>
      <c r="E6" s="186"/>
      <c r="F6" s="186"/>
      <c r="G6" s="186"/>
    </row>
    <row r="7" spans="1:7" ht="12.75">
      <c r="A7" s="9"/>
      <c r="B7" s="9"/>
      <c r="C7" s="9"/>
      <c r="D7" s="9"/>
      <c r="E7" s="9"/>
      <c r="F7" s="9"/>
      <c r="G7" s="9"/>
    </row>
    <row r="8" spans="1:7" s="19" customFormat="1" ht="25.5">
      <c r="A8" s="2" t="s">
        <v>144</v>
      </c>
      <c r="B8" s="2" t="s">
        <v>72</v>
      </c>
      <c r="C8" s="2" t="s">
        <v>75</v>
      </c>
      <c r="D8" s="2" t="s">
        <v>91</v>
      </c>
      <c r="E8" s="2" t="s">
        <v>92</v>
      </c>
      <c r="F8" s="2" t="s">
        <v>40</v>
      </c>
      <c r="G8" s="2" t="s">
        <v>148</v>
      </c>
    </row>
    <row r="9" spans="1:7" ht="12.75">
      <c r="A9" s="8"/>
      <c r="B9" s="6"/>
      <c r="C9" s="6"/>
      <c r="D9" s="6"/>
      <c r="E9" s="6"/>
      <c r="F9" s="6"/>
      <c r="G9" s="37">
        <f>SUM(G10:G24)</f>
        <v>12</v>
      </c>
    </row>
    <row r="10" spans="1:7" ht="38.25">
      <c r="A10" s="8">
        <v>1</v>
      </c>
      <c r="B10" s="31" t="s">
        <v>604</v>
      </c>
      <c r="C10" s="31" t="s">
        <v>509</v>
      </c>
      <c r="D10" s="31" t="s">
        <v>602</v>
      </c>
      <c r="E10" s="31" t="s">
        <v>603</v>
      </c>
      <c r="F10" s="31">
        <v>5</v>
      </c>
      <c r="G10" s="34">
        <f>IF(OR(B10="",F10=0)=FALSE,2*F10,"")</f>
        <v>10</v>
      </c>
    </row>
    <row r="11" spans="1:7" ht="38.25">
      <c r="A11" s="8">
        <v>2</v>
      </c>
      <c r="B11" s="31" t="s">
        <v>605</v>
      </c>
      <c r="C11" s="31" t="s">
        <v>509</v>
      </c>
      <c r="D11" s="31" t="s">
        <v>602</v>
      </c>
      <c r="E11" s="31" t="s">
        <v>603</v>
      </c>
      <c r="F11" s="31">
        <v>1</v>
      </c>
      <c r="G11" s="34">
        <f aca="true" t="shared" si="0" ref="G11:G24">IF(OR(B11="",F11=0)=FALSE,2*F11,"")</f>
        <v>2</v>
      </c>
    </row>
    <row r="12" spans="1:7" ht="12.75">
      <c r="A12" s="8">
        <v>3</v>
      </c>
      <c r="B12" s="53"/>
      <c r="C12" s="31"/>
      <c r="D12" s="31"/>
      <c r="E12" s="31"/>
      <c r="F12" s="31"/>
      <c r="G12" s="34">
        <f t="shared" si="0"/>
      </c>
    </row>
    <row r="13" spans="1:7" ht="12.75">
      <c r="A13" s="8">
        <v>4</v>
      </c>
      <c r="B13" s="31"/>
      <c r="C13" s="31"/>
      <c r="D13" s="31"/>
      <c r="E13" s="31"/>
      <c r="F13" s="31"/>
      <c r="G13" s="34">
        <f t="shared" si="0"/>
      </c>
    </row>
    <row r="14" spans="1:7" ht="12.75">
      <c r="A14" s="8">
        <v>5</v>
      </c>
      <c r="B14" s="31"/>
      <c r="C14" s="31"/>
      <c r="D14" s="31"/>
      <c r="E14" s="31"/>
      <c r="F14" s="31"/>
      <c r="G14" s="34">
        <f t="shared" si="0"/>
      </c>
    </row>
    <row r="15" spans="1:7" ht="12.75">
      <c r="A15" s="8">
        <v>6</v>
      </c>
      <c r="B15" s="31"/>
      <c r="C15" s="31"/>
      <c r="D15" s="31"/>
      <c r="E15" s="31"/>
      <c r="F15" s="31"/>
      <c r="G15" s="34">
        <f t="shared" si="0"/>
      </c>
    </row>
    <row r="16" spans="1:7" ht="12.75">
      <c r="A16" s="8">
        <v>7</v>
      </c>
      <c r="B16" s="31"/>
      <c r="C16" s="31"/>
      <c r="D16" s="31"/>
      <c r="E16" s="31"/>
      <c r="F16" s="31"/>
      <c r="G16" s="34">
        <f t="shared" si="0"/>
      </c>
    </row>
    <row r="17" spans="1:7" ht="12.75">
      <c r="A17" s="8">
        <v>8</v>
      </c>
      <c r="B17" s="31"/>
      <c r="C17" s="31"/>
      <c r="D17" s="31"/>
      <c r="E17" s="31"/>
      <c r="F17" s="31"/>
      <c r="G17" s="34">
        <f t="shared" si="0"/>
      </c>
    </row>
    <row r="18" spans="1:7" ht="12.75">
      <c r="A18" s="8">
        <v>9</v>
      </c>
      <c r="B18" s="31"/>
      <c r="C18" s="31"/>
      <c r="D18" s="31"/>
      <c r="E18" s="31"/>
      <c r="F18" s="31"/>
      <c r="G18" s="34">
        <f t="shared" si="0"/>
      </c>
    </row>
    <row r="19" spans="1:7" ht="12.75">
      <c r="A19" s="8">
        <v>10</v>
      </c>
      <c r="B19" s="31"/>
      <c r="C19" s="31"/>
      <c r="D19" s="31"/>
      <c r="E19" s="31"/>
      <c r="F19" s="31"/>
      <c r="G19" s="34">
        <f t="shared" si="0"/>
      </c>
    </row>
    <row r="20" spans="1:7" ht="12.75">
      <c r="A20" s="8">
        <v>11</v>
      </c>
      <c r="B20" s="31"/>
      <c r="C20" s="31"/>
      <c r="D20" s="31"/>
      <c r="E20" s="31"/>
      <c r="F20" s="31"/>
      <c r="G20" s="34">
        <f t="shared" si="0"/>
      </c>
    </row>
    <row r="21" spans="1:7" ht="12.75">
      <c r="A21" s="8">
        <v>12</v>
      </c>
      <c r="B21" s="31"/>
      <c r="C21" s="31"/>
      <c r="D21" s="31"/>
      <c r="E21" s="31"/>
      <c r="F21" s="31"/>
      <c r="G21" s="34">
        <f t="shared" si="0"/>
      </c>
    </row>
    <row r="22" spans="1:7" ht="12.75">
      <c r="A22" s="8">
        <v>13</v>
      </c>
      <c r="B22" s="31"/>
      <c r="C22" s="31"/>
      <c r="D22" s="31"/>
      <c r="E22" s="31"/>
      <c r="F22" s="31"/>
      <c r="G22" s="34">
        <f t="shared" si="0"/>
      </c>
    </row>
    <row r="23" spans="1:7" ht="12.75">
      <c r="A23" s="8">
        <v>14</v>
      </c>
      <c r="B23" s="31"/>
      <c r="C23" s="31"/>
      <c r="D23" s="31"/>
      <c r="E23" s="31"/>
      <c r="F23" s="31"/>
      <c r="G23" s="34">
        <f t="shared" si="0"/>
      </c>
    </row>
    <row r="24" spans="1:7" ht="12.75">
      <c r="A24" s="8">
        <v>15</v>
      </c>
      <c r="B24" s="31"/>
      <c r="C24" s="31"/>
      <c r="D24" s="31"/>
      <c r="E24" s="31"/>
      <c r="F24" s="31"/>
      <c r="G24" s="34">
        <f t="shared" si="0"/>
      </c>
    </row>
  </sheetData>
  <sheetProtection password="952F" sheet="1"/>
  <mergeCells count="2">
    <mergeCell ref="B6:G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zoomScalePageLayoutView="0" workbookViewId="0" topLeftCell="A4">
      <selection activeCell="G10" sqref="G10"/>
    </sheetView>
  </sheetViews>
  <sheetFormatPr defaultColWidth="9.140625" defaultRowHeight="15"/>
  <cols>
    <col min="1" max="1" width="4.7109375" style="14" customWidth="1"/>
    <col min="2" max="2" width="21.7109375" style="14" customWidth="1"/>
    <col min="3" max="3" width="46.7109375" style="13" customWidth="1"/>
    <col min="4" max="4" width="12.7109375" style="14" customWidth="1"/>
    <col min="5" max="5" width="33.7109375" style="14" customWidth="1"/>
    <col min="6" max="6" width="12.7109375" style="14" customWidth="1"/>
    <col min="7" max="7" width="8.7109375" style="22" customWidth="1"/>
    <col min="8" max="16384" width="9.140625" style="1" customWidth="1"/>
  </cols>
  <sheetData>
    <row r="1" spans="1:7" ht="12.75">
      <c r="A1" s="185" t="str">
        <f>'Date initiale'!B13</f>
        <v>Inginerie energetică</v>
      </c>
      <c r="B1" s="185"/>
      <c r="C1" s="185"/>
      <c r="D1" s="1"/>
      <c r="E1" s="1"/>
      <c r="F1" s="1"/>
      <c r="G1" s="1"/>
    </row>
    <row r="2" spans="1:7" ht="12.75">
      <c r="A2" s="1" t="str">
        <f>'Date initiale'!B15</f>
        <v>Facultatea de Electrotehnică şi Electronergetică</v>
      </c>
      <c r="B2" s="1"/>
      <c r="C2" s="1"/>
      <c r="D2" s="1"/>
      <c r="E2" s="1"/>
      <c r="F2" s="1"/>
      <c r="G2" s="1"/>
    </row>
    <row r="3" spans="1:7" ht="12.75">
      <c r="A3" s="1" t="str">
        <f>'Date initiale'!B16</f>
        <v>Departamentul de Electroenegetică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88" t="s">
        <v>181</v>
      </c>
      <c r="C6" s="188"/>
      <c r="D6" s="188"/>
      <c r="E6" s="188"/>
      <c r="F6" s="188"/>
      <c r="G6" s="188"/>
    </row>
    <row r="7" spans="1:7" ht="12.75">
      <c r="A7" s="1"/>
      <c r="B7" s="1"/>
      <c r="C7" s="1"/>
      <c r="D7" s="1"/>
      <c r="E7" s="1"/>
      <c r="F7" s="1"/>
      <c r="G7" s="1"/>
    </row>
    <row r="8" spans="1:7" s="4" customFormat="1" ht="38.25">
      <c r="A8" s="2" t="s">
        <v>144</v>
      </c>
      <c r="B8" s="2" t="s">
        <v>73</v>
      </c>
      <c r="C8" s="2" t="s">
        <v>74</v>
      </c>
      <c r="D8" s="2" t="s">
        <v>68</v>
      </c>
      <c r="E8" s="2" t="s">
        <v>75</v>
      </c>
      <c r="F8" s="2" t="s">
        <v>90</v>
      </c>
      <c r="G8" s="2" t="s">
        <v>148</v>
      </c>
    </row>
    <row r="9" spans="1:7" ht="12.75">
      <c r="A9" s="25"/>
      <c r="B9" s="5"/>
      <c r="C9" s="5"/>
      <c r="D9" s="5"/>
      <c r="E9" s="5"/>
      <c r="F9" s="5"/>
      <c r="G9" s="38">
        <f>SUM(G10:G29)</f>
        <v>0</v>
      </c>
    </row>
    <row r="10" spans="1:7" ht="12.75">
      <c r="A10" s="25">
        <v>1</v>
      </c>
      <c r="B10" s="90"/>
      <c r="C10" s="53"/>
      <c r="D10" s="31"/>
      <c r="E10" s="31"/>
      <c r="F10" s="40"/>
      <c r="G10" s="36">
        <f>IF(OR(B10="",C10="")=FALSE,10,"")</f>
      </c>
    </row>
    <row r="11" spans="1:7" ht="12.75">
      <c r="A11" s="25">
        <v>2</v>
      </c>
      <c r="B11" s="90"/>
      <c r="C11" s="53"/>
      <c r="D11" s="31"/>
      <c r="E11" s="31"/>
      <c r="F11" s="40"/>
      <c r="G11" s="36">
        <f aca="true" t="shared" si="0" ref="G11:G29">IF(OR(B11="",C11="")=FALSE,10,"")</f>
      </c>
    </row>
    <row r="12" spans="1:7" ht="12.75">
      <c r="A12" s="25">
        <v>3</v>
      </c>
      <c r="B12" s="53"/>
      <c r="C12" s="53"/>
      <c r="D12" s="31"/>
      <c r="E12" s="31"/>
      <c r="F12" s="31"/>
      <c r="G12" s="36">
        <f t="shared" si="0"/>
      </c>
    </row>
    <row r="13" spans="1:7" ht="12.75">
      <c r="A13" s="25">
        <v>4</v>
      </c>
      <c r="B13" s="90"/>
      <c r="C13" s="41"/>
      <c r="D13" s="40"/>
      <c r="E13" s="40"/>
      <c r="F13" s="40"/>
      <c r="G13" s="36">
        <f t="shared" si="0"/>
      </c>
    </row>
    <row r="14" spans="1:7" ht="12.75">
      <c r="A14" s="25">
        <v>5</v>
      </c>
      <c r="B14" s="90"/>
      <c r="C14" s="41"/>
      <c r="D14" s="40"/>
      <c r="E14" s="40"/>
      <c r="F14" s="40"/>
      <c r="G14" s="36">
        <f t="shared" si="0"/>
      </c>
    </row>
    <row r="15" spans="1:7" ht="12.75">
      <c r="A15" s="25">
        <v>6</v>
      </c>
      <c r="B15" s="90"/>
      <c r="C15" s="41"/>
      <c r="D15" s="40"/>
      <c r="E15" s="40"/>
      <c r="F15" s="40"/>
      <c r="G15" s="36">
        <f t="shared" si="0"/>
      </c>
    </row>
    <row r="16" spans="1:7" ht="12.75">
      <c r="A16" s="25">
        <v>7</v>
      </c>
      <c r="B16" s="90"/>
      <c r="C16" s="41"/>
      <c r="D16" s="40"/>
      <c r="E16" s="40"/>
      <c r="F16" s="40"/>
      <c r="G16" s="36">
        <f t="shared" si="0"/>
      </c>
    </row>
    <row r="17" spans="1:7" ht="12.75">
      <c r="A17" s="25">
        <v>8</v>
      </c>
      <c r="B17" s="90"/>
      <c r="C17" s="41"/>
      <c r="D17" s="40"/>
      <c r="E17" s="40"/>
      <c r="F17" s="40"/>
      <c r="G17" s="36">
        <f t="shared" si="0"/>
      </c>
    </row>
    <row r="18" spans="1:7" ht="12.75">
      <c r="A18" s="25">
        <v>9</v>
      </c>
      <c r="B18" s="90"/>
      <c r="C18" s="41"/>
      <c r="D18" s="40"/>
      <c r="E18" s="40"/>
      <c r="F18" s="40"/>
      <c r="G18" s="36">
        <f t="shared" si="0"/>
      </c>
    </row>
    <row r="19" spans="1:7" ht="12.75">
      <c r="A19" s="25">
        <v>10</v>
      </c>
      <c r="B19" s="90"/>
      <c r="C19" s="41"/>
      <c r="D19" s="40"/>
      <c r="E19" s="40"/>
      <c r="F19" s="40"/>
      <c r="G19" s="36">
        <f t="shared" si="0"/>
      </c>
    </row>
    <row r="20" spans="1:7" ht="12.75">
      <c r="A20" s="25">
        <v>11</v>
      </c>
      <c r="B20" s="90"/>
      <c r="C20" s="41"/>
      <c r="D20" s="40"/>
      <c r="E20" s="40"/>
      <c r="F20" s="40"/>
      <c r="G20" s="36">
        <f t="shared" si="0"/>
      </c>
    </row>
    <row r="21" spans="1:7" ht="12.75">
      <c r="A21" s="25">
        <v>12</v>
      </c>
      <c r="B21" s="90"/>
      <c r="C21" s="41"/>
      <c r="D21" s="40"/>
      <c r="E21" s="40"/>
      <c r="F21" s="40"/>
      <c r="G21" s="36">
        <f t="shared" si="0"/>
      </c>
    </row>
    <row r="22" spans="1:7" ht="12.75">
      <c r="A22" s="25">
        <v>13</v>
      </c>
      <c r="B22" s="90"/>
      <c r="C22" s="41"/>
      <c r="D22" s="40"/>
      <c r="E22" s="40"/>
      <c r="F22" s="40"/>
      <c r="G22" s="36">
        <f t="shared" si="0"/>
      </c>
    </row>
    <row r="23" spans="1:7" ht="12.75">
      <c r="A23" s="25">
        <v>14</v>
      </c>
      <c r="B23" s="90"/>
      <c r="C23" s="41"/>
      <c r="D23" s="40"/>
      <c r="E23" s="40"/>
      <c r="F23" s="40"/>
      <c r="G23" s="36">
        <f t="shared" si="0"/>
      </c>
    </row>
    <row r="24" spans="1:7" ht="12.75">
      <c r="A24" s="25">
        <v>15</v>
      </c>
      <c r="B24" s="90"/>
      <c r="C24" s="41"/>
      <c r="D24" s="40"/>
      <c r="E24" s="40"/>
      <c r="F24" s="40"/>
      <c r="G24" s="36">
        <f t="shared" si="0"/>
      </c>
    </row>
    <row r="25" spans="1:7" ht="12.75">
      <c r="A25" s="25">
        <v>16</v>
      </c>
      <c r="B25" s="90"/>
      <c r="C25" s="41"/>
      <c r="D25" s="40"/>
      <c r="E25" s="40"/>
      <c r="F25" s="40"/>
      <c r="G25" s="36">
        <f t="shared" si="0"/>
      </c>
    </row>
    <row r="26" spans="1:7" ht="12.75">
      <c r="A26" s="25">
        <v>17</v>
      </c>
      <c r="B26" s="90"/>
      <c r="C26" s="41"/>
      <c r="D26" s="40"/>
      <c r="E26" s="40"/>
      <c r="F26" s="40"/>
      <c r="G26" s="36">
        <f t="shared" si="0"/>
      </c>
    </row>
    <row r="27" spans="1:7" ht="12.75">
      <c r="A27" s="25">
        <v>18</v>
      </c>
      <c r="B27" s="90"/>
      <c r="C27" s="41"/>
      <c r="D27" s="40"/>
      <c r="E27" s="40"/>
      <c r="F27" s="40"/>
      <c r="G27" s="36">
        <f t="shared" si="0"/>
      </c>
    </row>
    <row r="28" spans="1:7" ht="12.75">
      <c r="A28" s="25">
        <v>19</v>
      </c>
      <c r="B28" s="90"/>
      <c r="C28" s="41"/>
      <c r="D28" s="40"/>
      <c r="E28" s="40"/>
      <c r="F28" s="40"/>
      <c r="G28" s="36">
        <f t="shared" si="0"/>
      </c>
    </row>
    <row r="29" spans="1:7" ht="12.75">
      <c r="A29" s="25">
        <v>20</v>
      </c>
      <c r="B29" s="90"/>
      <c r="C29" s="41"/>
      <c r="D29" s="40"/>
      <c r="E29" s="40"/>
      <c r="F29" s="40"/>
      <c r="G29" s="36">
        <f t="shared" si="0"/>
      </c>
    </row>
  </sheetData>
  <sheetProtection password="952F" sheet="1"/>
  <mergeCells count="2">
    <mergeCell ref="B6:G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7109375" style="14" customWidth="1"/>
    <col min="2" max="2" width="24.7109375" style="33" customWidth="1"/>
    <col min="3" max="3" width="46.7109375" style="33" customWidth="1"/>
    <col min="4" max="4" width="19.7109375" style="33" customWidth="1"/>
    <col min="5" max="5" width="17.7109375" style="33" customWidth="1"/>
    <col min="6" max="6" width="5.7109375" style="33" customWidth="1"/>
    <col min="7" max="7" width="12.7109375" style="33" customWidth="1"/>
    <col min="8" max="8" width="8.7109375" style="35" customWidth="1"/>
    <col min="9" max="16384" width="9.140625" style="1" customWidth="1"/>
  </cols>
  <sheetData>
    <row r="1" spans="1:8" ht="12.75">
      <c r="A1" s="185" t="str">
        <f>'Date initiale'!B13</f>
        <v>Inginerie energetică</v>
      </c>
      <c r="B1" s="185"/>
      <c r="C1" s="185"/>
      <c r="D1" s="1"/>
      <c r="E1" s="1"/>
      <c r="F1" s="1"/>
      <c r="G1" s="1"/>
      <c r="H1" s="1"/>
    </row>
    <row r="2" spans="1:8" ht="12.75">
      <c r="A2" s="52" t="str">
        <f>'Date initiale'!B15</f>
        <v>Facultatea de Electrotehnică şi Electronergetică</v>
      </c>
      <c r="B2" s="1"/>
      <c r="C2" s="1"/>
      <c r="D2" s="1"/>
      <c r="E2" s="1"/>
      <c r="F2" s="1"/>
      <c r="G2" s="1"/>
      <c r="H2" s="1"/>
    </row>
    <row r="3" spans="1:8" ht="12.75">
      <c r="A3" s="52" t="str">
        <f>'Date initiale'!B16</f>
        <v>Departamentul de Electroenegetică</v>
      </c>
      <c r="B3" s="1"/>
      <c r="C3" s="1"/>
      <c r="D3" s="1"/>
      <c r="E3" s="1"/>
      <c r="F3" s="1"/>
      <c r="G3" s="1"/>
      <c r="H3" s="1"/>
    </row>
    <row r="4" spans="1:8" ht="12.75">
      <c r="A4" s="45"/>
      <c r="B4" s="1"/>
      <c r="C4" s="1"/>
      <c r="D4" s="1"/>
      <c r="E4" s="1"/>
      <c r="F4" s="1"/>
      <c r="G4" s="1"/>
      <c r="H4" s="1"/>
    </row>
    <row r="5" spans="1:8" ht="12.75">
      <c r="A5" s="45"/>
      <c r="B5" s="1"/>
      <c r="C5" s="1"/>
      <c r="D5" s="1"/>
      <c r="E5" s="1"/>
      <c r="F5" s="1"/>
      <c r="G5" s="1"/>
      <c r="H5" s="1"/>
    </row>
    <row r="6" spans="1:8" ht="12.75">
      <c r="A6" s="27"/>
      <c r="B6" s="186" t="s">
        <v>149</v>
      </c>
      <c r="C6" s="186"/>
      <c r="D6" s="186"/>
      <c r="E6" s="186"/>
      <c r="F6" s="186"/>
      <c r="G6" s="186"/>
      <c r="H6" s="186"/>
    </row>
    <row r="7" spans="1:8" ht="12.75">
      <c r="A7" s="27"/>
      <c r="B7" s="9"/>
      <c r="C7" s="9"/>
      <c r="D7" s="9"/>
      <c r="E7" s="9"/>
      <c r="F7" s="9"/>
      <c r="G7" s="9"/>
      <c r="H7" s="1"/>
    </row>
    <row r="8" spans="1:8" s="4" customFormat="1" ht="51">
      <c r="A8" s="2" t="s">
        <v>144</v>
      </c>
      <c r="B8" s="2" t="s">
        <v>49</v>
      </c>
      <c r="C8" s="2" t="s">
        <v>150</v>
      </c>
      <c r="D8" s="2" t="s">
        <v>51</v>
      </c>
      <c r="E8" s="2" t="s">
        <v>52</v>
      </c>
      <c r="F8" s="2" t="s">
        <v>53</v>
      </c>
      <c r="G8" s="2" t="s">
        <v>1</v>
      </c>
      <c r="H8" s="2" t="s">
        <v>148</v>
      </c>
    </row>
    <row r="9" spans="1:8" ht="12.75">
      <c r="A9" s="46"/>
      <c r="B9" s="6"/>
      <c r="C9" s="6"/>
      <c r="D9" s="6"/>
      <c r="E9" s="6"/>
      <c r="F9" s="6"/>
      <c r="G9" s="7"/>
      <c r="H9" s="37">
        <f>SUM(H10:H21)</f>
        <v>0</v>
      </c>
    </row>
    <row r="10" spans="1:8" ht="12.75">
      <c r="A10" s="8">
        <v>1</v>
      </c>
      <c r="B10" s="53"/>
      <c r="C10" s="30"/>
      <c r="D10" s="31"/>
      <c r="E10" s="31"/>
      <c r="F10" s="31"/>
      <c r="G10" s="31"/>
      <c r="H10" s="34">
        <f>IF(OR(B10="",G10=0)=FALSE,(G10/(2*((LEN(B10)-LEN(SUBSTITUTE(B10,",","")))+1))),"")</f>
      </c>
    </row>
    <row r="11" spans="1:8" ht="12.75">
      <c r="A11" s="8">
        <v>2</v>
      </c>
      <c r="B11" s="53"/>
      <c r="C11" s="30"/>
      <c r="D11" s="31"/>
      <c r="E11" s="32"/>
      <c r="F11" s="31"/>
      <c r="G11" s="31"/>
      <c r="H11" s="34">
        <f aca="true" t="shared" si="0" ref="H11:H21">IF(OR(B11="",G11=0)=FALSE,(G11/(2*((LEN(B11)-LEN(SUBSTITUTE(B11,",","")))+1))),"")</f>
      </c>
    </row>
    <row r="12" spans="1:8" ht="12.75">
      <c r="A12" s="8">
        <v>3</v>
      </c>
      <c r="B12" s="53"/>
      <c r="C12" s="30"/>
      <c r="D12" s="31"/>
      <c r="E12" s="31"/>
      <c r="F12" s="31"/>
      <c r="G12" s="31"/>
      <c r="H12" s="34">
        <f t="shared" si="0"/>
      </c>
    </row>
    <row r="13" spans="1:8" ht="12.75">
      <c r="A13" s="8">
        <v>4</v>
      </c>
      <c r="B13" s="53"/>
      <c r="C13" s="30"/>
      <c r="D13" s="31"/>
      <c r="E13" s="31"/>
      <c r="F13" s="31"/>
      <c r="G13" s="31"/>
      <c r="H13" s="34">
        <f t="shared" si="0"/>
      </c>
    </row>
    <row r="14" spans="1:8" ht="12.75">
      <c r="A14" s="8">
        <v>5</v>
      </c>
      <c r="B14" s="53"/>
      <c r="C14" s="30"/>
      <c r="D14" s="31"/>
      <c r="E14" s="31"/>
      <c r="F14" s="31"/>
      <c r="G14" s="31"/>
      <c r="H14" s="34">
        <f t="shared" si="0"/>
      </c>
    </row>
    <row r="15" spans="1:8" ht="12.75">
      <c r="A15" s="8">
        <v>6</v>
      </c>
      <c r="B15" s="53"/>
      <c r="C15" s="30"/>
      <c r="D15" s="31"/>
      <c r="E15" s="31"/>
      <c r="F15" s="31"/>
      <c r="G15" s="31"/>
      <c r="H15" s="34">
        <f t="shared" si="0"/>
      </c>
    </row>
    <row r="16" spans="1:8" ht="12.75">
      <c r="A16" s="8">
        <v>7</v>
      </c>
      <c r="B16" s="53"/>
      <c r="C16" s="30"/>
      <c r="D16" s="31"/>
      <c r="E16" s="31"/>
      <c r="F16" s="31"/>
      <c r="G16" s="31"/>
      <c r="H16" s="34">
        <f t="shared" si="0"/>
      </c>
    </row>
    <row r="17" spans="1:8" ht="12.75">
      <c r="A17" s="8">
        <v>8</v>
      </c>
      <c r="B17" s="53"/>
      <c r="C17" s="30"/>
      <c r="D17" s="31"/>
      <c r="E17" s="31"/>
      <c r="F17" s="31"/>
      <c r="G17" s="31"/>
      <c r="H17" s="34">
        <f t="shared" si="0"/>
      </c>
    </row>
    <row r="18" spans="1:8" ht="12.75">
      <c r="A18" s="8">
        <v>9</v>
      </c>
      <c r="B18" s="53"/>
      <c r="C18" s="30"/>
      <c r="D18" s="31"/>
      <c r="E18" s="31"/>
      <c r="F18" s="31"/>
      <c r="G18" s="31"/>
      <c r="H18" s="34">
        <f t="shared" si="0"/>
      </c>
    </row>
    <row r="19" spans="1:8" ht="12.75">
      <c r="A19" s="8">
        <v>10</v>
      </c>
      <c r="B19" s="53"/>
      <c r="C19" s="30"/>
      <c r="D19" s="31"/>
      <c r="E19" s="31"/>
      <c r="F19" s="31"/>
      <c r="G19" s="31"/>
      <c r="H19" s="34">
        <f t="shared" si="0"/>
      </c>
    </row>
    <row r="20" spans="1:8" ht="12.75">
      <c r="A20" s="8">
        <v>11</v>
      </c>
      <c r="B20" s="53"/>
      <c r="C20" s="30"/>
      <c r="D20" s="31"/>
      <c r="E20" s="31"/>
      <c r="F20" s="31"/>
      <c r="G20" s="31"/>
      <c r="H20" s="34">
        <f t="shared" si="0"/>
      </c>
    </row>
    <row r="21" spans="1:8" ht="12.75">
      <c r="A21" s="8">
        <v>12</v>
      </c>
      <c r="B21" s="53"/>
      <c r="C21" s="30"/>
      <c r="D21" s="31"/>
      <c r="E21" s="31"/>
      <c r="F21" s="31"/>
      <c r="G21" s="31"/>
      <c r="H21" s="34">
        <f t="shared" si="0"/>
      </c>
    </row>
  </sheetData>
  <sheetProtection password="952F" sheet="1"/>
  <mergeCells count="2">
    <mergeCell ref="A1:C1"/>
    <mergeCell ref="B6:H6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      Director de departament&amp;R&amp;"Arial,Regular"&amp;10Candidat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7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.7109375" style="12" customWidth="1"/>
    <col min="2" max="2" width="23.421875" style="12" customWidth="1"/>
    <col min="3" max="3" width="54.8515625" style="20" customWidth="1"/>
    <col min="4" max="4" width="35.00390625" style="12" customWidth="1"/>
    <col min="5" max="5" width="14.7109375" style="12" customWidth="1"/>
    <col min="6" max="6" width="8.7109375" style="21" customWidth="1"/>
    <col min="7" max="16384" width="9.140625" style="9" customWidth="1"/>
  </cols>
  <sheetData>
    <row r="1" spans="1:6" ht="12.75">
      <c r="A1" s="185" t="str">
        <f>'Date initiale'!B13</f>
        <v>Inginerie energetică</v>
      </c>
      <c r="B1" s="185"/>
      <c r="C1" s="185"/>
      <c r="D1" s="9"/>
      <c r="E1" s="9"/>
      <c r="F1" s="9"/>
    </row>
    <row r="2" spans="1:6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</row>
    <row r="3" spans="1:6" ht="12.75">
      <c r="A3" s="1" t="str">
        <f>'Date initiale'!B16</f>
        <v>Departamentul de Electroenegetică</v>
      </c>
      <c r="B3" s="1"/>
      <c r="C3" s="1"/>
      <c r="D3" s="9"/>
      <c r="E3" s="9"/>
      <c r="F3" s="9"/>
    </row>
    <row r="4" spans="1:6" ht="12.75">
      <c r="A4" s="9"/>
      <c r="B4" s="9"/>
      <c r="C4" s="9"/>
      <c r="D4" s="9"/>
      <c r="E4" s="9"/>
      <c r="F4" s="9"/>
    </row>
    <row r="5" spans="1:6" ht="12.75">
      <c r="A5" s="9"/>
      <c r="B5" s="9"/>
      <c r="C5" s="9"/>
      <c r="D5" s="9"/>
      <c r="E5" s="9"/>
      <c r="F5" s="9"/>
    </row>
    <row r="6" spans="1:6" ht="12.75">
      <c r="A6" s="9"/>
      <c r="B6" s="186" t="s">
        <v>182</v>
      </c>
      <c r="C6" s="186"/>
      <c r="D6" s="186"/>
      <c r="E6" s="186"/>
      <c r="F6" s="186"/>
    </row>
    <row r="7" spans="1:6" ht="12.75">
      <c r="A7" s="9"/>
      <c r="B7" s="9"/>
      <c r="C7" s="9"/>
      <c r="D7" s="9"/>
      <c r="E7" s="9"/>
      <c r="F7" s="9"/>
    </row>
    <row r="8" spans="1:6" s="19" customFormat="1" ht="25.5">
      <c r="A8" s="2" t="s">
        <v>144</v>
      </c>
      <c r="B8" s="2" t="s">
        <v>73</v>
      </c>
      <c r="C8" s="2" t="s">
        <v>74</v>
      </c>
      <c r="D8" s="2" t="s">
        <v>75</v>
      </c>
      <c r="E8" s="2" t="s">
        <v>90</v>
      </c>
      <c r="F8" s="2" t="s">
        <v>148</v>
      </c>
    </row>
    <row r="9" spans="1:6" ht="12.75">
      <c r="A9" s="8"/>
      <c r="B9" s="6"/>
      <c r="C9" s="6"/>
      <c r="D9" s="6"/>
      <c r="E9" s="6"/>
      <c r="F9" s="37">
        <f>SUM(F10:F49)</f>
        <v>0</v>
      </c>
    </row>
    <row r="10" spans="1:6" ht="12.75">
      <c r="A10" s="8">
        <v>1</v>
      </c>
      <c r="B10" s="53"/>
      <c r="C10" s="53"/>
      <c r="D10" s="31"/>
      <c r="E10" s="31"/>
      <c r="F10" s="34">
        <f>IF(OR(B10="",C10="")=FALSE,5,"")</f>
      </c>
    </row>
    <row r="11" spans="1:6" ht="12.75">
      <c r="A11" s="8">
        <f>A10+1</f>
        <v>2</v>
      </c>
      <c r="B11" s="53"/>
      <c r="C11" s="53"/>
      <c r="D11" s="31"/>
      <c r="E11" s="31"/>
      <c r="F11" s="34">
        <f aca="true" t="shared" si="0" ref="F11:F49">IF(OR(B11="",C11="")=FALSE,5,"")</f>
      </c>
    </row>
    <row r="12" spans="1:6" ht="12.75">
      <c r="A12" s="8">
        <f aca="true" t="shared" si="1" ref="A12:A49">A11+1</f>
        <v>3</v>
      </c>
      <c r="B12" s="53"/>
      <c r="C12" s="53"/>
      <c r="D12" s="31"/>
      <c r="E12" s="31"/>
      <c r="F12" s="34">
        <f t="shared" si="0"/>
      </c>
    </row>
    <row r="13" spans="1:6" ht="12.75">
      <c r="A13" s="8">
        <f t="shared" si="1"/>
        <v>4</v>
      </c>
      <c r="B13" s="53"/>
      <c r="C13" s="53"/>
      <c r="D13" s="31"/>
      <c r="E13" s="31"/>
      <c r="F13" s="34">
        <f t="shared" si="0"/>
      </c>
    </row>
    <row r="14" spans="1:6" ht="12.75">
      <c r="A14" s="8">
        <f t="shared" si="1"/>
        <v>5</v>
      </c>
      <c r="B14" s="53"/>
      <c r="C14" s="53"/>
      <c r="D14" s="31"/>
      <c r="E14" s="31"/>
      <c r="F14" s="34">
        <f t="shared" si="0"/>
      </c>
    </row>
    <row r="15" spans="1:6" ht="12.75">
      <c r="A15" s="8">
        <f t="shared" si="1"/>
        <v>6</v>
      </c>
      <c r="B15" s="53"/>
      <c r="C15" s="53"/>
      <c r="D15" s="31"/>
      <c r="E15" s="31"/>
      <c r="F15" s="34">
        <f t="shared" si="0"/>
      </c>
    </row>
    <row r="16" spans="1:6" ht="12.75">
      <c r="A16" s="8">
        <f t="shared" si="1"/>
        <v>7</v>
      </c>
      <c r="B16" s="53"/>
      <c r="C16" s="53"/>
      <c r="D16" s="31"/>
      <c r="E16" s="31"/>
      <c r="F16" s="34">
        <f t="shared" si="0"/>
      </c>
    </row>
    <row r="17" spans="1:6" ht="12.75">
      <c r="A17" s="8">
        <f t="shared" si="1"/>
        <v>8</v>
      </c>
      <c r="B17" s="53"/>
      <c r="C17" s="53"/>
      <c r="D17" s="31"/>
      <c r="E17" s="31"/>
      <c r="F17" s="34">
        <f t="shared" si="0"/>
      </c>
    </row>
    <row r="18" spans="1:6" ht="12.75">
      <c r="A18" s="8">
        <f t="shared" si="1"/>
        <v>9</v>
      </c>
      <c r="B18" s="53"/>
      <c r="C18" s="53"/>
      <c r="D18" s="31"/>
      <c r="E18" s="31"/>
      <c r="F18" s="34">
        <f t="shared" si="0"/>
      </c>
    </row>
    <row r="19" spans="1:6" ht="12.75">
      <c r="A19" s="8">
        <f t="shared" si="1"/>
        <v>10</v>
      </c>
      <c r="B19" s="53"/>
      <c r="C19" s="53"/>
      <c r="D19" s="31"/>
      <c r="E19" s="31"/>
      <c r="F19" s="34">
        <f t="shared" si="0"/>
      </c>
    </row>
    <row r="20" spans="1:6" ht="12.75">
      <c r="A20" s="8">
        <f t="shared" si="1"/>
        <v>11</v>
      </c>
      <c r="B20" s="53"/>
      <c r="C20" s="53"/>
      <c r="D20" s="31"/>
      <c r="E20" s="31"/>
      <c r="F20" s="34">
        <f t="shared" si="0"/>
      </c>
    </row>
    <row r="21" spans="1:6" ht="12.75">
      <c r="A21" s="8">
        <f t="shared" si="1"/>
        <v>12</v>
      </c>
      <c r="B21" s="53"/>
      <c r="C21" s="53"/>
      <c r="D21" s="31"/>
      <c r="E21" s="31"/>
      <c r="F21" s="34">
        <f t="shared" si="0"/>
      </c>
    </row>
    <row r="22" spans="1:6" ht="12.75">
      <c r="A22" s="8">
        <f t="shared" si="1"/>
        <v>13</v>
      </c>
      <c r="B22" s="53"/>
      <c r="C22" s="53"/>
      <c r="D22" s="31"/>
      <c r="E22" s="31"/>
      <c r="F22" s="34">
        <f t="shared" si="0"/>
      </c>
    </row>
    <row r="23" spans="1:6" ht="12.75">
      <c r="A23" s="8">
        <f t="shared" si="1"/>
        <v>14</v>
      </c>
      <c r="B23" s="53"/>
      <c r="C23" s="53"/>
      <c r="D23" s="31"/>
      <c r="E23" s="31"/>
      <c r="F23" s="34">
        <f t="shared" si="0"/>
      </c>
    </row>
    <row r="24" spans="1:6" ht="12.75">
      <c r="A24" s="8">
        <f t="shared" si="1"/>
        <v>15</v>
      </c>
      <c r="B24" s="53"/>
      <c r="C24" s="53"/>
      <c r="D24" s="31"/>
      <c r="E24" s="31"/>
      <c r="F24" s="34">
        <f t="shared" si="0"/>
      </c>
    </row>
    <row r="25" spans="1:6" ht="12.75">
      <c r="A25" s="8">
        <f t="shared" si="1"/>
        <v>16</v>
      </c>
      <c r="B25" s="53"/>
      <c r="C25" s="53"/>
      <c r="D25" s="31"/>
      <c r="E25" s="31"/>
      <c r="F25" s="34">
        <f t="shared" si="0"/>
      </c>
    </row>
    <row r="26" spans="1:6" ht="12.75">
      <c r="A26" s="8">
        <f t="shared" si="1"/>
        <v>17</v>
      </c>
      <c r="B26" s="53"/>
      <c r="C26" s="53"/>
      <c r="D26" s="31"/>
      <c r="E26" s="31"/>
      <c r="F26" s="34">
        <f t="shared" si="0"/>
      </c>
    </row>
    <row r="27" spans="1:6" ht="12.75">
      <c r="A27" s="8">
        <f t="shared" si="1"/>
        <v>18</v>
      </c>
      <c r="B27" s="53"/>
      <c r="C27" s="53"/>
      <c r="D27" s="31"/>
      <c r="E27" s="31"/>
      <c r="F27" s="34">
        <f t="shared" si="0"/>
      </c>
    </row>
    <row r="28" spans="1:6" ht="12.75">
      <c r="A28" s="8">
        <f t="shared" si="1"/>
        <v>19</v>
      </c>
      <c r="B28" s="53"/>
      <c r="C28" s="53"/>
      <c r="D28" s="31"/>
      <c r="E28" s="31"/>
      <c r="F28" s="34">
        <f t="shared" si="0"/>
      </c>
    </row>
    <row r="29" spans="1:6" ht="12.75">
      <c r="A29" s="8">
        <f t="shared" si="1"/>
        <v>20</v>
      </c>
      <c r="B29" s="53"/>
      <c r="C29" s="53"/>
      <c r="D29" s="31"/>
      <c r="E29" s="31"/>
      <c r="F29" s="34">
        <f t="shared" si="0"/>
      </c>
    </row>
    <row r="30" spans="1:6" ht="12.75">
      <c r="A30" s="8">
        <f t="shared" si="1"/>
        <v>21</v>
      </c>
      <c r="B30" s="53"/>
      <c r="C30" s="53"/>
      <c r="D30" s="31"/>
      <c r="E30" s="31"/>
      <c r="F30" s="34">
        <f t="shared" si="0"/>
      </c>
    </row>
    <row r="31" spans="1:6" ht="12.75">
      <c r="A31" s="8">
        <f t="shared" si="1"/>
        <v>22</v>
      </c>
      <c r="B31" s="53"/>
      <c r="C31" s="53"/>
      <c r="D31" s="31"/>
      <c r="E31" s="31"/>
      <c r="F31" s="34">
        <f t="shared" si="0"/>
      </c>
    </row>
    <row r="32" spans="1:6" ht="12.75">
      <c r="A32" s="8">
        <f t="shared" si="1"/>
        <v>23</v>
      </c>
      <c r="B32" s="53"/>
      <c r="C32" s="53"/>
      <c r="D32" s="31"/>
      <c r="E32" s="31"/>
      <c r="F32" s="34">
        <f t="shared" si="0"/>
      </c>
    </row>
    <row r="33" spans="1:6" ht="12.75">
      <c r="A33" s="8">
        <f t="shared" si="1"/>
        <v>24</v>
      </c>
      <c r="B33" s="53"/>
      <c r="C33" s="53"/>
      <c r="D33" s="31"/>
      <c r="E33" s="31"/>
      <c r="F33" s="34">
        <f t="shared" si="0"/>
      </c>
    </row>
    <row r="34" spans="1:6" ht="12.75">
      <c r="A34" s="8">
        <f t="shared" si="1"/>
        <v>25</v>
      </c>
      <c r="B34" s="53"/>
      <c r="C34" s="53"/>
      <c r="D34" s="31"/>
      <c r="E34" s="31"/>
      <c r="F34" s="34">
        <f t="shared" si="0"/>
      </c>
    </row>
    <row r="35" spans="1:6" ht="12.75">
      <c r="A35" s="8">
        <f t="shared" si="1"/>
        <v>26</v>
      </c>
      <c r="B35" s="53"/>
      <c r="C35" s="53"/>
      <c r="D35" s="31"/>
      <c r="E35" s="31"/>
      <c r="F35" s="34">
        <f t="shared" si="0"/>
      </c>
    </row>
    <row r="36" spans="1:6" ht="12.75">
      <c r="A36" s="8">
        <f t="shared" si="1"/>
        <v>27</v>
      </c>
      <c r="B36" s="53"/>
      <c r="C36" s="53"/>
      <c r="D36" s="31"/>
      <c r="E36" s="31"/>
      <c r="F36" s="34">
        <f t="shared" si="0"/>
      </c>
    </row>
    <row r="37" spans="1:6" ht="12.75">
      <c r="A37" s="8">
        <f t="shared" si="1"/>
        <v>28</v>
      </c>
      <c r="B37" s="53"/>
      <c r="C37" s="53"/>
      <c r="D37" s="31"/>
      <c r="E37" s="31"/>
      <c r="F37" s="34">
        <f t="shared" si="0"/>
      </c>
    </row>
    <row r="38" spans="1:6" ht="12.75">
      <c r="A38" s="8">
        <f t="shared" si="1"/>
        <v>29</v>
      </c>
      <c r="B38" s="53"/>
      <c r="C38" s="53"/>
      <c r="D38" s="31"/>
      <c r="E38" s="31"/>
      <c r="F38" s="34">
        <f t="shared" si="0"/>
      </c>
    </row>
    <row r="39" spans="1:6" ht="12.75">
      <c r="A39" s="8">
        <f t="shared" si="1"/>
        <v>30</v>
      </c>
      <c r="B39" s="53"/>
      <c r="C39" s="53"/>
      <c r="D39" s="31"/>
      <c r="E39" s="31"/>
      <c r="F39" s="34">
        <f t="shared" si="0"/>
      </c>
    </row>
    <row r="40" spans="1:6" ht="12.75">
      <c r="A40" s="8">
        <f t="shared" si="1"/>
        <v>31</v>
      </c>
      <c r="B40" s="53"/>
      <c r="C40" s="53"/>
      <c r="D40" s="31"/>
      <c r="E40" s="31"/>
      <c r="F40" s="34">
        <f t="shared" si="0"/>
      </c>
    </row>
    <row r="41" spans="1:6" ht="12.75">
      <c r="A41" s="8">
        <f t="shared" si="1"/>
        <v>32</v>
      </c>
      <c r="B41" s="53"/>
      <c r="C41" s="53"/>
      <c r="D41" s="31"/>
      <c r="E41" s="31"/>
      <c r="F41" s="34">
        <f t="shared" si="0"/>
      </c>
    </row>
    <row r="42" spans="1:6" ht="12.75">
      <c r="A42" s="8">
        <f t="shared" si="1"/>
        <v>33</v>
      </c>
      <c r="B42" s="53"/>
      <c r="C42" s="53"/>
      <c r="D42" s="31"/>
      <c r="E42" s="31"/>
      <c r="F42" s="34">
        <f t="shared" si="0"/>
      </c>
    </row>
    <row r="43" spans="1:6" ht="12.75">
      <c r="A43" s="8">
        <f t="shared" si="1"/>
        <v>34</v>
      </c>
      <c r="B43" s="53"/>
      <c r="C43" s="53"/>
      <c r="D43" s="31"/>
      <c r="E43" s="31"/>
      <c r="F43" s="34">
        <f t="shared" si="0"/>
      </c>
    </row>
    <row r="44" spans="1:6" ht="12.75">
      <c r="A44" s="8">
        <f t="shared" si="1"/>
        <v>35</v>
      </c>
      <c r="B44" s="53"/>
      <c r="C44" s="53"/>
      <c r="D44" s="31"/>
      <c r="E44" s="31"/>
      <c r="F44" s="34">
        <f t="shared" si="0"/>
      </c>
    </row>
    <row r="45" spans="1:6" ht="12.75">
      <c r="A45" s="8">
        <f t="shared" si="1"/>
        <v>36</v>
      </c>
      <c r="B45" s="53"/>
      <c r="C45" s="53"/>
      <c r="D45" s="31"/>
      <c r="E45" s="31"/>
      <c r="F45" s="34">
        <f t="shared" si="0"/>
      </c>
    </row>
    <row r="46" spans="1:6" ht="12.75">
      <c r="A46" s="8">
        <f t="shared" si="1"/>
        <v>37</v>
      </c>
      <c r="B46" s="53"/>
      <c r="C46" s="53"/>
      <c r="D46" s="31"/>
      <c r="E46" s="31"/>
      <c r="F46" s="34">
        <f t="shared" si="0"/>
      </c>
    </row>
    <row r="47" spans="1:6" ht="12.75">
      <c r="A47" s="8">
        <f t="shared" si="1"/>
        <v>38</v>
      </c>
      <c r="B47" s="53"/>
      <c r="C47" s="53"/>
      <c r="D47" s="31"/>
      <c r="E47" s="31"/>
      <c r="F47" s="34">
        <f t="shared" si="0"/>
      </c>
    </row>
    <row r="48" spans="1:6" ht="12.75">
      <c r="A48" s="8">
        <f t="shared" si="1"/>
        <v>39</v>
      </c>
      <c r="B48" s="53"/>
      <c r="C48" s="53"/>
      <c r="D48" s="31"/>
      <c r="E48" s="31"/>
      <c r="F48" s="34">
        <f t="shared" si="0"/>
      </c>
    </row>
    <row r="49" spans="1:6" ht="12.75">
      <c r="A49" s="8">
        <f t="shared" si="1"/>
        <v>40</v>
      </c>
      <c r="B49" s="53"/>
      <c r="C49" s="53"/>
      <c r="D49" s="31"/>
      <c r="E49" s="31"/>
      <c r="F49" s="34">
        <f t="shared" si="0"/>
      </c>
    </row>
    <row r="50" spans="2:3" ht="12.75">
      <c r="B50" s="81"/>
      <c r="C50" s="81"/>
    </row>
    <row r="51" spans="2:3" ht="12.75">
      <c r="B51" s="81"/>
      <c r="C51" s="81"/>
    </row>
    <row r="52" spans="2:3" ht="12.75">
      <c r="B52" s="81"/>
      <c r="C52" s="81"/>
    </row>
    <row r="53" spans="2:3" ht="12.75">
      <c r="B53" s="81"/>
      <c r="C53" s="81"/>
    </row>
    <row r="54" spans="2:3" ht="12.75">
      <c r="B54" s="81"/>
      <c r="C54" s="81"/>
    </row>
    <row r="55" spans="2:3" ht="12.75">
      <c r="B55" s="81"/>
      <c r="C55" s="81"/>
    </row>
    <row r="56" spans="2:3" ht="12.75">
      <c r="B56" s="81"/>
      <c r="C56" s="81"/>
    </row>
    <row r="57" spans="2:3" ht="12.75">
      <c r="B57" s="81"/>
      <c r="C57" s="81"/>
    </row>
    <row r="58" spans="2:3" ht="12.75">
      <c r="B58" s="81"/>
      <c r="C58" s="81"/>
    </row>
    <row r="59" spans="2:3" ht="12.75">
      <c r="B59" s="81"/>
      <c r="C59" s="81"/>
    </row>
    <row r="60" spans="2:3" ht="12.75">
      <c r="B60" s="81"/>
      <c r="C60" s="81"/>
    </row>
    <row r="61" spans="2:3" ht="12.75">
      <c r="B61" s="81"/>
      <c r="C61" s="81"/>
    </row>
    <row r="62" spans="2:3" ht="12.75">
      <c r="B62" s="81"/>
      <c r="C62" s="81"/>
    </row>
    <row r="63" spans="2:3" ht="12.75">
      <c r="B63" s="81"/>
      <c r="C63" s="81"/>
    </row>
    <row r="64" spans="2:3" ht="12.75">
      <c r="B64" s="81"/>
      <c r="C64" s="81"/>
    </row>
    <row r="65" spans="2:3" ht="12.75">
      <c r="B65" s="81"/>
      <c r="C65" s="81"/>
    </row>
    <row r="66" spans="2:3" ht="12.75">
      <c r="B66" s="81"/>
      <c r="C66" s="81"/>
    </row>
    <row r="67" spans="2:3" ht="12.75">
      <c r="B67" s="81"/>
      <c r="C67" s="81"/>
    </row>
    <row r="68" spans="2:3" ht="12.75">
      <c r="B68" s="81"/>
      <c r="C68" s="81"/>
    </row>
    <row r="69" spans="2:3" ht="12.75">
      <c r="B69" s="81"/>
      <c r="C69" s="81"/>
    </row>
    <row r="70" spans="2:3" ht="12.75">
      <c r="B70" s="81"/>
      <c r="C70" s="81"/>
    </row>
    <row r="71" spans="2:3" ht="12.75">
      <c r="B71" s="81"/>
      <c r="C71" s="81"/>
    </row>
    <row r="72" spans="2:3" ht="12.75">
      <c r="B72" s="81"/>
      <c r="C72" s="81"/>
    </row>
    <row r="73" spans="2:3" ht="12.75">
      <c r="B73" s="81"/>
      <c r="C73" s="81"/>
    </row>
    <row r="74" spans="2:3" ht="12.75">
      <c r="B74" s="81"/>
      <c r="C74" s="81"/>
    </row>
    <row r="75" spans="2:3" ht="12.75">
      <c r="B75" s="81"/>
      <c r="C75" s="81"/>
    </row>
  </sheetData>
  <sheetProtection password="952F" sheet="1"/>
  <mergeCells count="2">
    <mergeCell ref="B6:F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.7109375" style="12" customWidth="1"/>
    <col min="2" max="3" width="50.7109375" style="12" customWidth="1"/>
    <col min="4" max="4" width="20.7109375" style="12" customWidth="1"/>
    <col min="5" max="5" width="10.7109375" style="21" customWidth="1"/>
    <col min="6" max="16384" width="9.140625" style="9" customWidth="1"/>
  </cols>
  <sheetData>
    <row r="1" spans="1:5" ht="12.75">
      <c r="A1" s="185" t="str">
        <f>'Date initiale'!B13</f>
        <v>Inginerie energetică</v>
      </c>
      <c r="B1" s="185"/>
      <c r="C1" s="185"/>
      <c r="D1" s="9"/>
      <c r="E1" s="9"/>
    </row>
    <row r="2" spans="1:5" ht="12.75">
      <c r="A2" s="1" t="str">
        <f>'Date initiale'!B15</f>
        <v>Facultatea de Electrotehnică şi Electronergetică</v>
      </c>
      <c r="B2" s="1"/>
      <c r="C2" s="1"/>
      <c r="D2" s="9"/>
      <c r="E2" s="9"/>
    </row>
    <row r="3" spans="1:5" ht="12.75">
      <c r="A3" s="1" t="str">
        <f>'Date initiale'!B16</f>
        <v>Departamentul de Electroenegetică</v>
      </c>
      <c r="B3" s="1"/>
      <c r="C3" s="1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9"/>
      <c r="B5" s="9"/>
      <c r="C5" s="9"/>
      <c r="D5" s="9"/>
      <c r="E5" s="9"/>
    </row>
    <row r="6" spans="1:5" ht="12.75">
      <c r="A6" s="9"/>
      <c r="B6" s="186" t="s">
        <v>183</v>
      </c>
      <c r="C6" s="186"/>
      <c r="D6" s="186"/>
      <c r="E6" s="186"/>
    </row>
    <row r="7" spans="1:5" ht="12.75">
      <c r="A7" s="9"/>
      <c r="B7" s="9"/>
      <c r="C7" s="9"/>
      <c r="D7" s="9"/>
      <c r="E7" s="9"/>
    </row>
    <row r="8" spans="1:5" s="19" customFormat="1" ht="25.5">
      <c r="A8" s="2" t="s">
        <v>144</v>
      </c>
      <c r="B8" s="2" t="s">
        <v>93</v>
      </c>
      <c r="C8" s="2" t="s">
        <v>94</v>
      </c>
      <c r="D8" s="2" t="s">
        <v>76</v>
      </c>
      <c r="E8" s="2" t="s">
        <v>148</v>
      </c>
    </row>
    <row r="9" spans="1:5" ht="12.75">
      <c r="A9" s="8"/>
      <c r="B9" s="6"/>
      <c r="C9" s="6"/>
      <c r="D9" s="6"/>
      <c r="E9" s="37">
        <f>SUM(E10:E19)</f>
        <v>0</v>
      </c>
    </row>
    <row r="10" spans="1:5" ht="12.75">
      <c r="A10" s="8">
        <v>1</v>
      </c>
      <c r="B10" s="30"/>
      <c r="C10" s="31"/>
      <c r="D10" s="31"/>
      <c r="E10" s="34">
        <f>IF(OR(B10="",C10="",D10="")=FALSE,30,"")</f>
      </c>
    </row>
    <row r="11" spans="1:5" ht="12.75">
      <c r="A11" s="8">
        <v>2</v>
      </c>
      <c r="B11" s="30"/>
      <c r="C11" s="31"/>
      <c r="D11" s="31"/>
      <c r="E11" s="34">
        <f aca="true" t="shared" si="0" ref="E11:E19">IF(OR(B11="",C11="",D11="")=FALSE,30,"")</f>
      </c>
    </row>
    <row r="12" spans="1:5" ht="12.75">
      <c r="A12" s="8">
        <v>3</v>
      </c>
      <c r="B12" s="30"/>
      <c r="C12" s="31"/>
      <c r="D12" s="31"/>
      <c r="E12" s="34">
        <f t="shared" si="0"/>
      </c>
    </row>
    <row r="13" spans="1:5" ht="12.75">
      <c r="A13" s="8">
        <v>4</v>
      </c>
      <c r="B13" s="30"/>
      <c r="C13" s="31"/>
      <c r="D13" s="31"/>
      <c r="E13" s="34">
        <f t="shared" si="0"/>
      </c>
    </row>
    <row r="14" spans="1:5" ht="12.75">
      <c r="A14" s="8">
        <v>5</v>
      </c>
      <c r="B14" s="30"/>
      <c r="C14" s="31"/>
      <c r="D14" s="31"/>
      <c r="E14" s="34">
        <f t="shared" si="0"/>
      </c>
    </row>
    <row r="15" spans="1:5" ht="12.75">
      <c r="A15" s="8">
        <v>6</v>
      </c>
      <c r="B15" s="30"/>
      <c r="C15" s="31"/>
      <c r="D15" s="31"/>
      <c r="E15" s="34">
        <f t="shared" si="0"/>
      </c>
    </row>
    <row r="16" spans="1:5" ht="12.75">
      <c r="A16" s="8">
        <v>7</v>
      </c>
      <c r="B16" s="30"/>
      <c r="C16" s="31"/>
      <c r="D16" s="31"/>
      <c r="E16" s="34">
        <f t="shared" si="0"/>
      </c>
    </row>
    <row r="17" spans="1:5" ht="12.75">
      <c r="A17" s="8">
        <v>8</v>
      </c>
      <c r="B17" s="30"/>
      <c r="C17" s="31"/>
      <c r="D17" s="31"/>
      <c r="E17" s="34">
        <f t="shared" si="0"/>
      </c>
    </row>
    <row r="18" spans="1:5" ht="12.75">
      <c r="A18" s="8">
        <v>9</v>
      </c>
      <c r="B18" s="30"/>
      <c r="C18" s="31"/>
      <c r="D18" s="31"/>
      <c r="E18" s="34">
        <f t="shared" si="0"/>
      </c>
    </row>
    <row r="19" spans="1:5" ht="12.75">
      <c r="A19" s="8">
        <v>10</v>
      </c>
      <c r="B19" s="30"/>
      <c r="C19" s="31"/>
      <c r="D19" s="31"/>
      <c r="E19" s="34">
        <f t="shared" si="0"/>
      </c>
    </row>
  </sheetData>
  <sheetProtection password="952F" sheet="1"/>
  <mergeCells count="2">
    <mergeCell ref="B6:E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.7109375" style="12" customWidth="1"/>
    <col min="2" max="3" width="38.7109375" style="12" customWidth="1"/>
    <col min="4" max="4" width="10.7109375" style="12" customWidth="1"/>
    <col min="5" max="5" width="38.7109375" style="12" customWidth="1"/>
    <col min="6" max="6" width="8.7109375" style="21" customWidth="1"/>
    <col min="7" max="16384" width="9.140625" style="9" customWidth="1"/>
  </cols>
  <sheetData>
    <row r="1" spans="1:6" ht="12.75">
      <c r="A1" s="185" t="str">
        <f>'Date initiale'!B13</f>
        <v>Inginerie energetică</v>
      </c>
      <c r="B1" s="185"/>
      <c r="C1" s="185"/>
      <c r="D1" s="9"/>
      <c r="E1" s="9"/>
      <c r="F1" s="9"/>
    </row>
    <row r="2" spans="1:6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</row>
    <row r="3" spans="1:6" ht="12.75">
      <c r="A3" s="1" t="str">
        <f>'Date initiale'!B16</f>
        <v>Departamentul de Electroenegetică</v>
      </c>
      <c r="B3" s="1"/>
      <c r="C3" s="1"/>
      <c r="D3" s="9"/>
      <c r="E3" s="9"/>
      <c r="F3" s="9"/>
    </row>
    <row r="4" spans="1:6" ht="12.75">
      <c r="A4" s="9"/>
      <c r="B4" s="9"/>
      <c r="C4" s="9"/>
      <c r="D4" s="9"/>
      <c r="E4" s="9"/>
      <c r="F4" s="9"/>
    </row>
    <row r="5" spans="1:6" ht="12.75">
      <c r="A5" s="9"/>
      <c r="B5" s="9"/>
      <c r="C5" s="9"/>
      <c r="D5" s="9"/>
      <c r="E5" s="9"/>
      <c r="F5" s="9"/>
    </row>
    <row r="6" spans="1:6" ht="12.75">
      <c r="A6" s="9"/>
      <c r="B6" s="186" t="s">
        <v>184</v>
      </c>
      <c r="C6" s="186"/>
      <c r="D6" s="186"/>
      <c r="E6" s="186"/>
      <c r="F6" s="186"/>
    </row>
    <row r="7" spans="1:6" ht="12.75">
      <c r="A7" s="9"/>
      <c r="B7" s="9"/>
      <c r="C7" s="9"/>
      <c r="D7" s="9"/>
      <c r="E7" s="9"/>
      <c r="F7" s="9"/>
    </row>
    <row r="8" spans="1:6" s="19" customFormat="1" ht="38.25">
      <c r="A8" s="2" t="s">
        <v>144</v>
      </c>
      <c r="B8" s="2" t="s">
        <v>93</v>
      </c>
      <c r="C8" s="2" t="s">
        <v>94</v>
      </c>
      <c r="D8" s="2" t="s">
        <v>76</v>
      </c>
      <c r="E8" s="2" t="s">
        <v>77</v>
      </c>
      <c r="F8" s="2" t="s">
        <v>148</v>
      </c>
    </row>
    <row r="9" spans="1:6" ht="12.75">
      <c r="A9" s="8"/>
      <c r="B9" s="6"/>
      <c r="C9" s="6"/>
      <c r="D9" s="6"/>
      <c r="E9" s="6"/>
      <c r="F9" s="37">
        <f>SUM(F10:F19)</f>
        <v>0</v>
      </c>
    </row>
    <row r="10" spans="1:6" ht="12.75">
      <c r="A10" s="8">
        <v>1</v>
      </c>
      <c r="B10" s="53"/>
      <c r="C10" s="31"/>
      <c r="D10" s="31"/>
      <c r="E10" s="31"/>
      <c r="F10" s="34">
        <f>IF(OR(B10="",C10="",D10="",E10="")=FALSE,15,"")</f>
      </c>
    </row>
    <row r="11" spans="1:6" ht="12.75">
      <c r="A11" s="8">
        <v>2</v>
      </c>
      <c r="B11" s="53"/>
      <c r="C11" s="31"/>
      <c r="D11" s="31"/>
      <c r="E11" s="31"/>
      <c r="F11" s="34">
        <f aca="true" t="shared" si="0" ref="F11:F19">IF(OR(B11="",C11="",D11="",E11="")=FALSE,15,"")</f>
      </c>
    </row>
    <row r="12" spans="1:6" ht="12.75">
      <c r="A12" s="8">
        <v>3</v>
      </c>
      <c r="B12" s="53"/>
      <c r="C12" s="31"/>
      <c r="D12" s="31"/>
      <c r="E12" s="31"/>
      <c r="F12" s="34">
        <f t="shared" si="0"/>
      </c>
    </row>
    <row r="13" spans="1:6" ht="12.75">
      <c r="A13" s="8">
        <v>4</v>
      </c>
      <c r="B13" s="53"/>
      <c r="C13" s="31"/>
      <c r="D13" s="31"/>
      <c r="E13" s="31"/>
      <c r="F13" s="34">
        <f t="shared" si="0"/>
      </c>
    </row>
    <row r="14" spans="1:6" ht="12.75">
      <c r="A14" s="8">
        <v>5</v>
      </c>
      <c r="B14" s="53"/>
      <c r="C14" s="31"/>
      <c r="D14" s="31"/>
      <c r="E14" s="31"/>
      <c r="F14" s="34">
        <f t="shared" si="0"/>
      </c>
    </row>
    <row r="15" spans="1:6" ht="12.75">
      <c r="A15" s="8">
        <v>6</v>
      </c>
      <c r="B15" s="53"/>
      <c r="C15" s="31"/>
      <c r="D15" s="31"/>
      <c r="E15" s="31"/>
      <c r="F15" s="34">
        <f t="shared" si="0"/>
      </c>
    </row>
    <row r="16" spans="1:6" ht="12.75">
      <c r="A16" s="8">
        <v>7</v>
      </c>
      <c r="B16" s="53"/>
      <c r="C16" s="31"/>
      <c r="D16" s="31"/>
      <c r="E16" s="31"/>
      <c r="F16" s="34">
        <f t="shared" si="0"/>
      </c>
    </row>
    <row r="17" spans="1:6" ht="12.75">
      <c r="A17" s="8">
        <v>8</v>
      </c>
      <c r="B17" s="53"/>
      <c r="C17" s="31"/>
      <c r="D17" s="31"/>
      <c r="E17" s="31"/>
      <c r="F17" s="34">
        <f t="shared" si="0"/>
      </c>
    </row>
    <row r="18" spans="1:6" ht="12.75">
      <c r="A18" s="8">
        <v>9</v>
      </c>
      <c r="B18" s="53"/>
      <c r="C18" s="31"/>
      <c r="D18" s="31"/>
      <c r="E18" s="31"/>
      <c r="F18" s="34">
        <f t="shared" si="0"/>
      </c>
    </row>
    <row r="19" spans="1:6" ht="12.75">
      <c r="A19" s="8">
        <v>10</v>
      </c>
      <c r="B19" s="53"/>
      <c r="C19" s="31"/>
      <c r="D19" s="31"/>
      <c r="E19" s="31"/>
      <c r="F19" s="34">
        <f t="shared" si="0"/>
      </c>
    </row>
    <row r="20" ht="12.75">
      <c r="B20" s="81"/>
    </row>
    <row r="21" ht="12.75">
      <c r="B21" s="81"/>
    </row>
    <row r="22" ht="12.75">
      <c r="B22" s="81"/>
    </row>
    <row r="23" ht="12.75">
      <c r="B23" s="81"/>
    </row>
    <row r="24" ht="12.75">
      <c r="B24" s="81"/>
    </row>
    <row r="25" ht="12.75">
      <c r="B25" s="81"/>
    </row>
    <row r="26" ht="12.75">
      <c r="B26" s="81"/>
    </row>
    <row r="27" ht="12.75">
      <c r="B27" s="81"/>
    </row>
    <row r="28" ht="12.75">
      <c r="B28" s="81"/>
    </row>
    <row r="29" ht="12.75">
      <c r="B29" s="81"/>
    </row>
    <row r="30" ht="12.75">
      <c r="B30" s="81"/>
    </row>
    <row r="31" ht="12.75">
      <c r="B31" s="81"/>
    </row>
    <row r="32" ht="12.75">
      <c r="B32" s="81"/>
    </row>
    <row r="33" ht="12.75">
      <c r="B33" s="81"/>
    </row>
    <row r="34" ht="12.75">
      <c r="B34" s="81"/>
    </row>
    <row r="35" ht="12.75">
      <c r="B35" s="81"/>
    </row>
  </sheetData>
  <sheetProtection password="952F" sheet="1"/>
  <mergeCells count="2">
    <mergeCell ref="B6:F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5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7109375" style="12" customWidth="1"/>
    <col min="2" max="2" width="33.7109375" style="12" customWidth="1"/>
    <col min="3" max="3" width="33.7109375" style="20" customWidth="1"/>
    <col min="4" max="4" width="10.7109375" style="12" customWidth="1"/>
    <col min="5" max="5" width="33.7109375" style="12" customWidth="1"/>
    <col min="6" max="6" width="15.7109375" style="12" customWidth="1"/>
    <col min="7" max="7" width="8.7109375" style="21" customWidth="1"/>
    <col min="8" max="16384" width="9.140625" style="9" customWidth="1"/>
  </cols>
  <sheetData>
    <row r="1" spans="1:7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</row>
    <row r="2" spans="1:7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</row>
    <row r="3" spans="1:7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9"/>
      <c r="B5" s="9"/>
      <c r="C5" s="9"/>
      <c r="D5" s="9"/>
      <c r="E5" s="9"/>
      <c r="F5" s="9"/>
      <c r="G5" s="9"/>
    </row>
    <row r="6" spans="1:7" ht="12.75">
      <c r="A6" s="9"/>
      <c r="B6" s="186" t="s">
        <v>185</v>
      </c>
      <c r="C6" s="186"/>
      <c r="D6" s="186"/>
      <c r="E6" s="186"/>
      <c r="F6" s="186"/>
      <c r="G6" s="186"/>
    </row>
    <row r="7" spans="1:7" ht="12.75">
      <c r="A7" s="9"/>
      <c r="B7" s="9"/>
      <c r="C7" s="9"/>
      <c r="D7" s="9"/>
      <c r="E7" s="9"/>
      <c r="F7" s="9"/>
      <c r="G7" s="9"/>
    </row>
    <row r="8" spans="1:7" s="19" customFormat="1" ht="38.25">
      <c r="A8" s="2" t="s">
        <v>144</v>
      </c>
      <c r="B8" s="2" t="s">
        <v>93</v>
      </c>
      <c r="C8" s="2" t="s">
        <v>94</v>
      </c>
      <c r="D8" s="2" t="s">
        <v>76</v>
      </c>
      <c r="E8" s="2" t="s">
        <v>41</v>
      </c>
      <c r="F8" s="2" t="s">
        <v>68</v>
      </c>
      <c r="G8" s="2" t="s">
        <v>148</v>
      </c>
    </row>
    <row r="9" spans="1:7" ht="12.75">
      <c r="A9" s="8"/>
      <c r="B9" s="6"/>
      <c r="C9" s="6"/>
      <c r="D9" s="6"/>
      <c r="E9" s="6"/>
      <c r="F9" s="6"/>
      <c r="G9" s="37">
        <f>SUM(G10:G19)</f>
        <v>0</v>
      </c>
    </row>
    <row r="10" spans="1:7" ht="12.75">
      <c r="A10" s="8">
        <v>1</v>
      </c>
      <c r="B10" s="53"/>
      <c r="C10" s="31"/>
      <c r="D10" s="31"/>
      <c r="E10" s="31"/>
      <c r="F10" s="31"/>
      <c r="G10" s="34">
        <f>IF(OR(B10="",D10="",E10="")=FALSE,10,"")</f>
      </c>
    </row>
    <row r="11" spans="1:7" ht="12.75">
      <c r="A11" s="8">
        <v>2</v>
      </c>
      <c r="B11" s="53"/>
      <c r="C11" s="31"/>
      <c r="D11" s="31"/>
      <c r="E11" s="31"/>
      <c r="F11" s="31"/>
      <c r="G11" s="34">
        <f aca="true" t="shared" si="0" ref="G11:G19">IF(OR(B11="",D11="",E11="")=FALSE,10,"")</f>
      </c>
    </row>
    <row r="12" spans="1:7" ht="12.75">
      <c r="A12" s="8">
        <v>3</v>
      </c>
      <c r="B12" s="53"/>
      <c r="C12" s="31"/>
      <c r="D12" s="31"/>
      <c r="E12" s="31"/>
      <c r="F12" s="31"/>
      <c r="G12" s="34">
        <f t="shared" si="0"/>
      </c>
    </row>
    <row r="13" spans="1:7" ht="12.75">
      <c r="A13" s="8">
        <v>4</v>
      </c>
      <c r="B13" s="53"/>
      <c r="C13" s="31"/>
      <c r="D13" s="31"/>
      <c r="E13" s="31"/>
      <c r="F13" s="31"/>
      <c r="G13" s="34">
        <f t="shared" si="0"/>
      </c>
    </row>
    <row r="14" spans="1:7" ht="12.75">
      <c r="A14" s="8">
        <v>5</v>
      </c>
      <c r="B14" s="53"/>
      <c r="C14" s="31"/>
      <c r="D14" s="31"/>
      <c r="E14" s="31"/>
      <c r="F14" s="31"/>
      <c r="G14" s="34">
        <f t="shared" si="0"/>
      </c>
    </row>
    <row r="15" spans="1:7" ht="12.75">
      <c r="A15" s="8">
        <v>6</v>
      </c>
      <c r="B15" s="53"/>
      <c r="C15" s="31"/>
      <c r="D15" s="31"/>
      <c r="E15" s="31"/>
      <c r="F15" s="31"/>
      <c r="G15" s="34">
        <f t="shared" si="0"/>
      </c>
    </row>
    <row r="16" spans="1:7" ht="12.75">
      <c r="A16" s="8">
        <v>7</v>
      </c>
      <c r="B16" s="53"/>
      <c r="C16" s="31"/>
      <c r="D16" s="31"/>
      <c r="E16" s="31"/>
      <c r="F16" s="31"/>
      <c r="G16" s="34">
        <f t="shared" si="0"/>
      </c>
    </row>
    <row r="17" spans="1:7" ht="12.75">
      <c r="A17" s="8">
        <v>8</v>
      </c>
      <c r="B17" s="53"/>
      <c r="C17" s="31"/>
      <c r="D17" s="31"/>
      <c r="E17" s="31"/>
      <c r="F17" s="31"/>
      <c r="G17" s="34">
        <f t="shared" si="0"/>
      </c>
    </row>
    <row r="18" spans="1:7" ht="12.75">
      <c r="A18" s="8">
        <v>9</v>
      </c>
      <c r="B18" s="53"/>
      <c r="C18" s="31"/>
      <c r="D18" s="31"/>
      <c r="E18" s="31"/>
      <c r="F18" s="31"/>
      <c r="G18" s="34">
        <f t="shared" si="0"/>
      </c>
    </row>
    <row r="19" spans="1:7" ht="12.75">
      <c r="A19" s="8">
        <v>10</v>
      </c>
      <c r="B19" s="53"/>
      <c r="C19" s="31"/>
      <c r="D19" s="31"/>
      <c r="E19" s="31"/>
      <c r="F19" s="31"/>
      <c r="G19" s="34">
        <f t="shared" si="0"/>
      </c>
    </row>
    <row r="20" spans="2:3" ht="12.75">
      <c r="B20" s="81"/>
      <c r="C20" s="12"/>
    </row>
    <row r="21" spans="2:3" ht="12.75">
      <c r="B21" s="81"/>
      <c r="C21" s="12"/>
    </row>
    <row r="22" spans="2:3" ht="12.75">
      <c r="B22" s="81"/>
      <c r="C22" s="12"/>
    </row>
    <row r="23" spans="2:3" ht="12.75">
      <c r="B23" s="81"/>
      <c r="C23" s="12"/>
    </row>
    <row r="24" spans="2:3" ht="12.75">
      <c r="B24" s="81"/>
      <c r="C24" s="12"/>
    </row>
    <row r="25" spans="2:3" ht="12.75">
      <c r="B25" s="81"/>
      <c r="C25" s="12"/>
    </row>
    <row r="26" spans="2:3" ht="12.75">
      <c r="B26" s="81"/>
      <c r="C26" s="12"/>
    </row>
    <row r="27" spans="2:3" ht="12.75">
      <c r="B27" s="81"/>
      <c r="C27" s="12"/>
    </row>
    <row r="28" ht="12.75">
      <c r="B28" s="81"/>
    </row>
    <row r="29" ht="12.75">
      <c r="B29" s="81"/>
    </row>
    <row r="30" ht="12.75">
      <c r="B30" s="81"/>
    </row>
    <row r="31" ht="12.75">
      <c r="B31" s="81"/>
    </row>
    <row r="32" ht="12.75">
      <c r="B32" s="81"/>
    </row>
    <row r="33" ht="12.75">
      <c r="B33" s="81"/>
    </row>
    <row r="34" ht="12.75">
      <c r="B34" s="81"/>
    </row>
    <row r="35" ht="12.75">
      <c r="B35" s="81"/>
    </row>
  </sheetData>
  <sheetProtection password="952F" sheet="1"/>
  <mergeCells count="2">
    <mergeCell ref="B6:G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4"/>
  <sheetViews>
    <sheetView zoomScalePageLayoutView="0" workbookViewId="0" topLeftCell="A1">
      <selection activeCell="A6" sqref="A6:F11"/>
    </sheetView>
  </sheetViews>
  <sheetFormatPr defaultColWidth="9.140625" defaultRowHeight="15"/>
  <cols>
    <col min="1" max="1" width="4.7109375" style="12" customWidth="1"/>
    <col min="2" max="2" width="38.7109375" style="12" customWidth="1"/>
    <col min="3" max="3" width="38.7109375" style="20" customWidth="1"/>
    <col min="4" max="4" width="10.7109375" style="12" customWidth="1"/>
    <col min="5" max="5" width="38.7109375" style="12" customWidth="1"/>
    <col min="6" max="6" width="8.7109375" style="21" customWidth="1"/>
    <col min="7" max="16384" width="9.140625" style="9" customWidth="1"/>
  </cols>
  <sheetData>
    <row r="1" spans="1:6" ht="12.75">
      <c r="A1" s="185" t="str">
        <f>'Date initiale'!B13</f>
        <v>Inginerie energetică</v>
      </c>
      <c r="B1" s="185"/>
      <c r="C1" s="185"/>
      <c r="D1" s="9"/>
      <c r="E1" s="9"/>
      <c r="F1" s="9"/>
    </row>
    <row r="2" spans="1:6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</row>
    <row r="3" spans="1:6" ht="12.75">
      <c r="A3" s="1" t="str">
        <f>'Date initiale'!B16</f>
        <v>Departamentul de Electroenegetică</v>
      </c>
      <c r="B3" s="1"/>
      <c r="C3" s="1"/>
      <c r="D3" s="9"/>
      <c r="E3" s="9"/>
      <c r="F3" s="9"/>
    </row>
    <row r="4" spans="1:6" ht="12.75">
      <c r="A4" s="9"/>
      <c r="B4" s="9"/>
      <c r="C4" s="9"/>
      <c r="D4" s="9"/>
      <c r="E4" s="9"/>
      <c r="F4" s="9"/>
    </row>
    <row r="5" spans="1:6" ht="12.75">
      <c r="A5" s="9"/>
      <c r="B5" s="9"/>
      <c r="C5" s="9"/>
      <c r="D5" s="9"/>
      <c r="E5" s="9"/>
      <c r="F5" s="9"/>
    </row>
    <row r="6" spans="1:6" ht="12.75">
      <c r="A6" s="9"/>
      <c r="B6" s="186" t="s">
        <v>186</v>
      </c>
      <c r="C6" s="186"/>
      <c r="D6" s="186"/>
      <c r="E6" s="186"/>
      <c r="F6" s="186"/>
    </row>
    <row r="7" spans="1:6" ht="12.75">
      <c r="A7" s="9"/>
      <c r="B7" s="9"/>
      <c r="C7" s="9"/>
      <c r="D7" s="9"/>
      <c r="E7" s="9"/>
      <c r="F7" s="9"/>
    </row>
    <row r="8" spans="1:6" s="19" customFormat="1" ht="38.25">
      <c r="A8" s="2" t="s">
        <v>144</v>
      </c>
      <c r="B8" s="2" t="s">
        <v>93</v>
      </c>
      <c r="C8" s="2" t="s">
        <v>94</v>
      </c>
      <c r="D8" s="2" t="s">
        <v>76</v>
      </c>
      <c r="E8" s="2" t="s">
        <v>41</v>
      </c>
      <c r="F8" s="2" t="s">
        <v>148</v>
      </c>
    </row>
    <row r="9" spans="1:6" ht="12.75">
      <c r="A9" s="8"/>
      <c r="B9" s="6"/>
      <c r="C9" s="6"/>
      <c r="D9" s="6"/>
      <c r="E9" s="6"/>
      <c r="F9" s="37">
        <f>SUM(F10:F19)</f>
        <v>10</v>
      </c>
    </row>
    <row r="10" spans="1:6" ht="12.75">
      <c r="A10" s="8">
        <v>1</v>
      </c>
      <c r="B10" s="31" t="s">
        <v>606</v>
      </c>
      <c r="C10" s="30" t="s">
        <v>607</v>
      </c>
      <c r="D10" s="31">
        <v>2002</v>
      </c>
      <c r="E10" s="31" t="s">
        <v>608</v>
      </c>
      <c r="F10" s="34">
        <f>IF(OR(B10="",D10="",E10="")=FALSE,5,"")</f>
        <v>5</v>
      </c>
    </row>
    <row r="11" spans="1:6" ht="25.5">
      <c r="A11" s="8">
        <v>2</v>
      </c>
      <c r="B11" s="31" t="s">
        <v>611</v>
      </c>
      <c r="C11" s="30" t="s">
        <v>609</v>
      </c>
      <c r="D11" s="31">
        <v>2012</v>
      </c>
      <c r="E11" s="31" t="s">
        <v>610</v>
      </c>
      <c r="F11" s="34">
        <f aca="true" t="shared" si="0" ref="F11:F19">IF(OR(B11="",D11="",E11="")=FALSE,5,"")</f>
        <v>5</v>
      </c>
    </row>
    <row r="12" spans="1:6" ht="12.75">
      <c r="A12" s="8">
        <v>3</v>
      </c>
      <c r="B12" s="53"/>
      <c r="C12" s="31"/>
      <c r="D12" s="31"/>
      <c r="E12" s="31"/>
      <c r="F12" s="34">
        <f t="shared" si="0"/>
      </c>
    </row>
    <row r="13" spans="1:6" ht="12.75">
      <c r="A13" s="8">
        <v>4</v>
      </c>
      <c r="B13" s="53"/>
      <c r="C13" s="31"/>
      <c r="D13" s="31"/>
      <c r="E13" s="31"/>
      <c r="F13" s="34">
        <f t="shared" si="0"/>
      </c>
    </row>
    <row r="14" spans="1:6" ht="12.75">
      <c r="A14" s="8">
        <v>5</v>
      </c>
      <c r="B14" s="53"/>
      <c r="C14" s="31"/>
      <c r="D14" s="31"/>
      <c r="E14" s="31"/>
      <c r="F14" s="34">
        <f t="shared" si="0"/>
      </c>
    </row>
    <row r="15" spans="1:6" ht="12.75">
      <c r="A15" s="8">
        <v>6</v>
      </c>
      <c r="B15" s="53"/>
      <c r="C15" s="31"/>
      <c r="D15" s="31"/>
      <c r="E15" s="31"/>
      <c r="F15" s="34">
        <f t="shared" si="0"/>
      </c>
    </row>
    <row r="16" spans="1:6" ht="12.75">
      <c r="A16" s="8">
        <v>7</v>
      </c>
      <c r="B16" s="53"/>
      <c r="C16" s="31"/>
      <c r="D16" s="31"/>
      <c r="E16" s="31"/>
      <c r="F16" s="34">
        <f t="shared" si="0"/>
      </c>
    </row>
    <row r="17" spans="1:6" ht="12.75">
      <c r="A17" s="8">
        <v>8</v>
      </c>
      <c r="B17" s="53"/>
      <c r="C17" s="31"/>
      <c r="D17" s="31"/>
      <c r="E17" s="31"/>
      <c r="F17" s="34">
        <f t="shared" si="0"/>
      </c>
    </row>
    <row r="18" spans="1:6" ht="12.75">
      <c r="A18" s="8">
        <v>9</v>
      </c>
      <c r="B18" s="53"/>
      <c r="C18" s="31"/>
      <c r="D18" s="31"/>
      <c r="E18" s="31"/>
      <c r="F18" s="34">
        <f t="shared" si="0"/>
      </c>
    </row>
    <row r="19" spans="1:6" ht="12.75">
      <c r="A19" s="8">
        <v>10</v>
      </c>
      <c r="B19" s="53"/>
      <c r="C19" s="31"/>
      <c r="D19" s="31"/>
      <c r="E19" s="31"/>
      <c r="F19" s="34">
        <f t="shared" si="0"/>
      </c>
    </row>
    <row r="20" spans="2:3" ht="12.75">
      <c r="B20" s="81"/>
      <c r="C20" s="12"/>
    </row>
    <row r="21" spans="2:3" ht="12.75">
      <c r="B21" s="81"/>
      <c r="C21" s="12"/>
    </row>
    <row r="22" spans="2:3" ht="12.75">
      <c r="B22" s="81"/>
      <c r="C22" s="12"/>
    </row>
    <row r="23" spans="2:3" ht="12.75">
      <c r="B23" s="81"/>
      <c r="C23" s="12"/>
    </row>
    <row r="24" spans="2:3" ht="12.75">
      <c r="B24" s="81"/>
      <c r="C24" s="12"/>
    </row>
    <row r="25" spans="2:3" ht="12.75">
      <c r="B25" s="81"/>
      <c r="C25" s="12"/>
    </row>
    <row r="26" spans="2:3" ht="12.75">
      <c r="B26" s="81"/>
      <c r="C26" s="12"/>
    </row>
    <row r="27" spans="2:3" ht="12.75">
      <c r="B27" s="81"/>
      <c r="C27" s="12"/>
    </row>
    <row r="28" spans="2:3" ht="12.75">
      <c r="B28" s="81"/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</sheetData>
  <sheetProtection password="952F" sheet="1"/>
  <mergeCells count="2">
    <mergeCell ref="B6:F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8.7109375" style="12" customWidth="1"/>
    <col min="2" max="2" width="30.7109375" style="12" customWidth="1"/>
    <col min="3" max="3" width="10.7109375" style="21" customWidth="1"/>
    <col min="4" max="16384" width="9.140625" style="9" customWidth="1"/>
  </cols>
  <sheetData>
    <row r="1" spans="1:3" ht="12.75">
      <c r="A1" s="185" t="str">
        <f>'Date initiale'!B13</f>
        <v>Inginerie energetică</v>
      </c>
      <c r="B1" s="185"/>
      <c r="C1" s="185"/>
    </row>
    <row r="2" spans="1:3" ht="12.75">
      <c r="A2" s="1" t="str">
        <f>'Date initiale'!B15</f>
        <v>Facultatea de Electrotehnică şi Electronergetică</v>
      </c>
      <c r="B2" s="1"/>
      <c r="C2" s="1"/>
    </row>
    <row r="3" spans="1:3" ht="12.75">
      <c r="A3" s="1" t="str">
        <f>'Date initiale'!B16</f>
        <v>Departamentul de Electroenegetică</v>
      </c>
      <c r="B3" s="1"/>
      <c r="C3" s="1"/>
    </row>
    <row r="4" spans="1:3" ht="12.75">
      <c r="A4" s="9"/>
      <c r="B4" s="9"/>
      <c r="C4" s="9"/>
    </row>
    <row r="5" spans="1:3" ht="12.75">
      <c r="A5" s="9"/>
      <c r="B5" s="9"/>
      <c r="C5" s="9"/>
    </row>
    <row r="6" spans="1:3" ht="12.75">
      <c r="A6" s="9"/>
      <c r="B6" s="186" t="s">
        <v>189</v>
      </c>
      <c r="C6" s="186"/>
    </row>
    <row r="7" spans="1:3" ht="12.75">
      <c r="A7" s="9"/>
      <c r="B7" s="9"/>
      <c r="C7" s="9"/>
    </row>
    <row r="8" spans="1:3" s="19" customFormat="1" ht="25.5">
      <c r="A8" s="2" t="s">
        <v>144</v>
      </c>
      <c r="B8" s="2" t="s">
        <v>96</v>
      </c>
      <c r="C8" s="2" t="s">
        <v>148</v>
      </c>
    </row>
    <row r="9" spans="1:3" ht="12.75">
      <c r="A9" s="8"/>
      <c r="B9" s="6"/>
      <c r="C9" s="37">
        <f>SUM(C10:C14)</f>
        <v>0</v>
      </c>
    </row>
    <row r="10" spans="1:3" s="12" customFormat="1" ht="12.75">
      <c r="A10" s="8">
        <v>1</v>
      </c>
      <c r="B10" s="31"/>
      <c r="C10" s="34">
        <f>IF(OR(B10="")=FALSE,100,"")</f>
      </c>
    </row>
    <row r="11" spans="1:3" s="12" customFormat="1" ht="12.75">
      <c r="A11" s="8">
        <v>2</v>
      </c>
      <c r="B11" s="31"/>
      <c r="C11" s="34">
        <f>IF(OR(B11="")=FALSE,100,"")</f>
      </c>
    </row>
    <row r="12" spans="1:3" s="12" customFormat="1" ht="12.75">
      <c r="A12" s="8">
        <v>3</v>
      </c>
      <c r="B12" s="31"/>
      <c r="C12" s="34">
        <f>IF(OR(B12="")=FALSE,100,"")</f>
      </c>
    </row>
    <row r="13" spans="1:3" s="12" customFormat="1" ht="12.75">
      <c r="A13" s="8">
        <v>4</v>
      </c>
      <c r="B13" s="31"/>
      <c r="C13" s="34">
        <f>IF(OR(B13="")=FALSE,100,"")</f>
      </c>
    </row>
    <row r="14" spans="1:3" s="12" customFormat="1" ht="12.75">
      <c r="A14" s="8">
        <v>5</v>
      </c>
      <c r="B14" s="31"/>
      <c r="C14" s="34">
        <f>IF(OR(B14="")=FALSE,100,"")</f>
      </c>
    </row>
    <row r="15" s="12" customFormat="1" ht="12.75">
      <c r="C15" s="21"/>
    </row>
    <row r="16" s="12" customFormat="1" ht="12.75">
      <c r="C16" s="21"/>
    </row>
    <row r="17" s="12" customFormat="1" ht="12.75">
      <c r="C17" s="21"/>
    </row>
    <row r="18" s="12" customFormat="1" ht="12.75">
      <c r="C18" s="21"/>
    </row>
    <row r="19" s="12" customFormat="1" ht="12.75">
      <c r="C19" s="21"/>
    </row>
    <row r="20" s="12" customFormat="1" ht="12.75">
      <c r="C20" s="21"/>
    </row>
    <row r="21" s="12" customFormat="1" ht="12.75">
      <c r="C21" s="21"/>
    </row>
    <row r="22" s="12" customFormat="1" ht="12.75">
      <c r="C22" s="21"/>
    </row>
    <row r="23" s="12" customFormat="1" ht="12.75">
      <c r="C23" s="21"/>
    </row>
  </sheetData>
  <sheetProtection password="952F" sheet="1"/>
  <mergeCells count="2">
    <mergeCell ref="B6:C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departament&amp;RCandidat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8.7109375" style="12" customWidth="1"/>
    <col min="2" max="2" width="60.7109375" style="12" customWidth="1"/>
    <col min="3" max="3" width="15.7109375" style="12" customWidth="1"/>
    <col min="4" max="4" width="10.7109375" style="21" customWidth="1"/>
    <col min="5" max="16384" width="9.140625" style="9" customWidth="1"/>
  </cols>
  <sheetData>
    <row r="1" spans="1:4" ht="12.75">
      <c r="A1" s="185" t="str">
        <f>'Date initiale'!B13</f>
        <v>Inginerie energetică</v>
      </c>
      <c r="B1" s="185"/>
      <c r="C1" s="185"/>
      <c r="D1" s="9"/>
    </row>
    <row r="2" spans="1:4" ht="12.75">
      <c r="A2" s="1" t="str">
        <f>'Date initiale'!B15</f>
        <v>Facultatea de Electrotehnică şi Electronergetică</v>
      </c>
      <c r="B2" s="1"/>
      <c r="C2" s="1"/>
      <c r="D2" s="9"/>
    </row>
    <row r="3" spans="1:4" ht="12.75">
      <c r="A3" s="1" t="str">
        <f>'Date initiale'!B16</f>
        <v>Departamentul de Electroenegetică</v>
      </c>
      <c r="B3" s="1"/>
      <c r="C3" s="1"/>
      <c r="D3" s="9"/>
    </row>
    <row r="4" spans="1:4" ht="12.75">
      <c r="A4" s="9"/>
      <c r="B4" s="9"/>
      <c r="C4" s="9"/>
      <c r="D4" s="9"/>
    </row>
    <row r="5" spans="1:4" ht="12.75">
      <c r="A5" s="9"/>
      <c r="B5" s="9"/>
      <c r="C5" s="9"/>
      <c r="D5" s="9"/>
    </row>
    <row r="6" spans="1:4" ht="12.75">
      <c r="A6" s="9"/>
      <c r="B6" s="186" t="s">
        <v>188</v>
      </c>
      <c r="C6" s="186"/>
      <c r="D6" s="186"/>
    </row>
    <row r="7" spans="1:4" ht="12.75">
      <c r="A7" s="9"/>
      <c r="B7" s="9"/>
      <c r="C7" s="9"/>
      <c r="D7" s="9"/>
    </row>
    <row r="8" spans="1:4" s="19" customFormat="1" ht="25.5">
      <c r="A8" s="2" t="s">
        <v>144</v>
      </c>
      <c r="B8" s="2" t="s">
        <v>95</v>
      </c>
      <c r="C8" s="2" t="s">
        <v>96</v>
      </c>
      <c r="D8" s="2" t="s">
        <v>148</v>
      </c>
    </row>
    <row r="9" spans="1:4" ht="12.75">
      <c r="A9" s="8"/>
      <c r="B9" s="6"/>
      <c r="C9" s="6"/>
      <c r="D9" s="37">
        <f>SUM(D10:D14)</f>
        <v>0</v>
      </c>
    </row>
    <row r="10" spans="1:4" ht="12.75">
      <c r="A10" s="8">
        <v>1</v>
      </c>
      <c r="B10" s="53"/>
      <c r="C10" s="31"/>
      <c r="D10" s="34">
        <f>IF(OR(C10="",B10="")=FALSE,30,"")</f>
      </c>
    </row>
    <row r="11" spans="1:4" ht="12.75">
      <c r="A11" s="8">
        <v>2</v>
      </c>
      <c r="B11" s="53"/>
      <c r="C11" s="31"/>
      <c r="D11" s="34">
        <f>IF(OR(C11="",B11="")=FALSE,30,"")</f>
      </c>
    </row>
    <row r="12" spans="1:4" ht="12.75">
      <c r="A12" s="8">
        <v>3</v>
      </c>
      <c r="B12" s="53"/>
      <c r="C12" s="31"/>
      <c r="D12" s="34">
        <f>IF(OR(C12="",B12="")=FALSE,30,"")</f>
      </c>
    </row>
    <row r="13" spans="1:4" ht="12.75">
      <c r="A13" s="8">
        <v>4</v>
      </c>
      <c r="B13" s="53"/>
      <c r="C13" s="31"/>
      <c r="D13" s="34">
        <f>IF(OR(C13="",B13="")=FALSE,30,"")</f>
      </c>
    </row>
    <row r="14" spans="1:4" ht="12.75">
      <c r="A14" s="8">
        <v>5</v>
      </c>
      <c r="B14" s="53"/>
      <c r="C14" s="31"/>
      <c r="D14" s="34">
        <f>IF(OR(C14="",B14="")=FALSE,30,"")</f>
      </c>
    </row>
    <row r="15" ht="12.75">
      <c r="B15" s="81"/>
    </row>
    <row r="16" ht="12.75">
      <c r="B16" s="81"/>
    </row>
    <row r="17" ht="12.75">
      <c r="B17" s="81"/>
    </row>
    <row r="18" ht="12.75">
      <c r="B18" s="81"/>
    </row>
    <row r="19" ht="12.75">
      <c r="B19" s="81"/>
    </row>
    <row r="20" ht="12.75">
      <c r="B20" s="81"/>
    </row>
  </sheetData>
  <sheetProtection password="952F" sheet="1"/>
  <mergeCells count="2">
    <mergeCell ref="B6:D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8.7109375" style="12" customWidth="1"/>
    <col min="2" max="2" width="78.00390625" style="12" customWidth="1"/>
    <col min="3" max="4" width="20.7109375" style="12" customWidth="1"/>
    <col min="5" max="5" width="12.7109375" style="21" customWidth="1"/>
    <col min="6" max="16384" width="9.140625" style="9" customWidth="1"/>
  </cols>
  <sheetData>
    <row r="1" spans="1:5" ht="12.75">
      <c r="A1" s="185" t="str">
        <f>'Date initiale'!B13</f>
        <v>Inginerie energetică</v>
      </c>
      <c r="B1" s="185"/>
      <c r="C1" s="185"/>
      <c r="D1" s="9"/>
      <c r="E1" s="9"/>
    </row>
    <row r="2" spans="1:5" ht="12.75">
      <c r="A2" s="1" t="str">
        <f>'Date initiale'!B15</f>
        <v>Facultatea de Electrotehnică şi Electronergetică</v>
      </c>
      <c r="B2" s="1"/>
      <c r="C2" s="1"/>
      <c r="D2" s="9"/>
      <c r="E2" s="9"/>
    </row>
    <row r="3" spans="1:5" ht="12.75">
      <c r="A3" s="1" t="str">
        <f>'Date initiale'!B16</f>
        <v>Departamentul de Electroenegetică</v>
      </c>
      <c r="B3" s="1"/>
      <c r="C3" s="1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9"/>
      <c r="B5" s="9"/>
      <c r="C5" s="9"/>
      <c r="D5" s="9"/>
      <c r="E5" s="9"/>
    </row>
    <row r="6" spans="1:5" ht="12.75">
      <c r="A6" s="9"/>
      <c r="B6" s="186" t="s">
        <v>187</v>
      </c>
      <c r="C6" s="186"/>
      <c r="D6" s="186"/>
      <c r="E6" s="186"/>
    </row>
    <row r="7" spans="1:5" ht="12.75">
      <c r="A7" s="9"/>
      <c r="B7" s="9"/>
      <c r="C7" s="9"/>
      <c r="D7" s="9"/>
      <c r="E7" s="9"/>
    </row>
    <row r="8" spans="1:5" s="19" customFormat="1" ht="25.5">
      <c r="A8" s="2" t="s">
        <v>144</v>
      </c>
      <c r="B8" s="2" t="s">
        <v>78</v>
      </c>
      <c r="C8" s="2" t="s">
        <v>68</v>
      </c>
      <c r="D8" s="2" t="s">
        <v>71</v>
      </c>
      <c r="E8" s="2" t="s">
        <v>148</v>
      </c>
    </row>
    <row r="9" spans="1:5" ht="12.75">
      <c r="A9" s="8"/>
      <c r="B9" s="6"/>
      <c r="C9" s="6"/>
      <c r="D9" s="6"/>
      <c r="E9" s="37">
        <f>SUM(E10:E19)</f>
        <v>0</v>
      </c>
    </row>
    <row r="10" spans="1:5" ht="12.75">
      <c r="A10" s="8">
        <v>1</v>
      </c>
      <c r="B10" s="31"/>
      <c r="C10" s="31"/>
      <c r="D10" s="31"/>
      <c r="E10" s="34">
        <f>IF(OR(B10="",D10="")=FALSE,30,"")</f>
      </c>
    </row>
    <row r="11" spans="1:5" ht="12.75">
      <c r="A11" s="8">
        <v>2</v>
      </c>
      <c r="B11" s="31"/>
      <c r="C11" s="31"/>
      <c r="D11" s="31"/>
      <c r="E11" s="34">
        <f aca="true" t="shared" si="0" ref="E11:E19">IF(OR(B11="",D11="")=FALSE,30,"")</f>
      </c>
    </row>
    <row r="12" spans="1:5" ht="12.75">
      <c r="A12" s="8">
        <v>3</v>
      </c>
      <c r="B12" s="31"/>
      <c r="C12" s="31"/>
      <c r="D12" s="31"/>
      <c r="E12" s="34">
        <f t="shared" si="0"/>
      </c>
    </row>
    <row r="13" spans="1:5" ht="12.75">
      <c r="A13" s="8">
        <v>4</v>
      </c>
      <c r="B13" s="31"/>
      <c r="C13" s="31"/>
      <c r="D13" s="31"/>
      <c r="E13" s="34">
        <f t="shared" si="0"/>
      </c>
    </row>
    <row r="14" spans="1:5" ht="12.75">
      <c r="A14" s="8">
        <v>5</v>
      </c>
      <c r="B14" s="31"/>
      <c r="C14" s="31"/>
      <c r="D14" s="31"/>
      <c r="E14" s="34">
        <f t="shared" si="0"/>
      </c>
    </row>
    <row r="15" spans="1:5" ht="12.75">
      <c r="A15" s="8">
        <v>6</v>
      </c>
      <c r="B15" s="31"/>
      <c r="C15" s="31"/>
      <c r="D15" s="31"/>
      <c r="E15" s="34">
        <f t="shared" si="0"/>
      </c>
    </row>
    <row r="16" spans="1:5" ht="12.75">
      <c r="A16" s="8">
        <v>7</v>
      </c>
      <c r="B16" s="31"/>
      <c r="C16" s="31"/>
      <c r="D16" s="31"/>
      <c r="E16" s="34">
        <f t="shared" si="0"/>
      </c>
    </row>
    <row r="17" spans="1:5" ht="12.75">
      <c r="A17" s="8">
        <v>8</v>
      </c>
      <c r="B17" s="31"/>
      <c r="C17" s="31"/>
      <c r="D17" s="31"/>
      <c r="E17" s="34">
        <f t="shared" si="0"/>
      </c>
    </row>
    <row r="18" spans="1:5" ht="12.75">
      <c r="A18" s="8">
        <v>9</v>
      </c>
      <c r="B18" s="31"/>
      <c r="C18" s="31"/>
      <c r="D18" s="31"/>
      <c r="E18" s="34">
        <f t="shared" si="0"/>
      </c>
    </row>
    <row r="19" spans="1:5" ht="12.75">
      <c r="A19" s="8">
        <v>10</v>
      </c>
      <c r="B19" s="31"/>
      <c r="C19" s="31"/>
      <c r="D19" s="31"/>
      <c r="E19" s="34">
        <f t="shared" si="0"/>
      </c>
    </row>
  </sheetData>
  <sheetProtection password="952F" sheet="1"/>
  <mergeCells count="2">
    <mergeCell ref="B6:E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D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8.7109375" style="14" customWidth="1"/>
    <col min="2" max="2" width="80.7109375" style="14" customWidth="1"/>
    <col min="3" max="3" width="20.7109375" style="14" customWidth="1"/>
    <col min="4" max="4" width="12.7109375" style="22" customWidth="1"/>
    <col min="5" max="16384" width="9.140625" style="1" customWidth="1"/>
  </cols>
  <sheetData>
    <row r="1" spans="1:4" ht="12.75">
      <c r="A1" s="185" t="str">
        <f>'Date initiale'!B13</f>
        <v>Inginerie energetică</v>
      </c>
      <c r="B1" s="185"/>
      <c r="C1" s="185"/>
      <c r="D1" s="1"/>
    </row>
    <row r="2" spans="1:4" ht="12.75">
      <c r="A2" s="1" t="str">
        <f>'Date initiale'!B15</f>
        <v>Facultatea de Electrotehnică şi Electronergetică</v>
      </c>
      <c r="B2" s="1"/>
      <c r="C2" s="1"/>
      <c r="D2" s="1"/>
    </row>
    <row r="3" spans="1:4" ht="12.75">
      <c r="A3" s="1" t="str">
        <f>'Date initiale'!B16</f>
        <v>Departamentul de Electroenegetică</v>
      </c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88" t="s">
        <v>190</v>
      </c>
      <c r="C6" s="188"/>
      <c r="D6" s="188"/>
    </row>
    <row r="7" spans="1:4" ht="12.75">
      <c r="A7" s="1"/>
      <c r="B7" s="1"/>
      <c r="C7" s="1"/>
      <c r="D7" s="1"/>
    </row>
    <row r="8" spans="1:4" s="4" customFormat="1" ht="25.5">
      <c r="A8" s="2" t="s">
        <v>144</v>
      </c>
      <c r="B8" s="2" t="s">
        <v>78</v>
      </c>
      <c r="C8" s="2" t="s">
        <v>71</v>
      </c>
      <c r="D8" s="2" t="s">
        <v>148</v>
      </c>
    </row>
    <row r="9" spans="1:4" ht="12.75">
      <c r="A9" s="25"/>
      <c r="B9" s="5"/>
      <c r="C9" s="5"/>
      <c r="D9" s="38">
        <f>SUM(D10:D19)</f>
        <v>0</v>
      </c>
    </row>
    <row r="10" spans="1:4" ht="12.75">
      <c r="A10" s="25">
        <v>1</v>
      </c>
      <c r="B10" s="90"/>
      <c r="C10" s="40"/>
      <c r="D10" s="36">
        <f>IF(OR(B10="",C10="")=FALSE,10,"")</f>
      </c>
    </row>
    <row r="11" spans="1:4" ht="12.75">
      <c r="A11" s="25">
        <v>2</v>
      </c>
      <c r="B11" s="90"/>
      <c r="C11" s="40"/>
      <c r="D11" s="36">
        <f aca="true" t="shared" si="0" ref="D11:D19">IF(OR(B11="",C11="")=FALSE,10,"")</f>
      </c>
    </row>
    <row r="12" spans="1:4" ht="12.75">
      <c r="A12" s="25">
        <v>3</v>
      </c>
      <c r="B12" s="90"/>
      <c r="C12" s="40"/>
      <c r="D12" s="36">
        <f t="shared" si="0"/>
      </c>
    </row>
    <row r="13" spans="1:4" ht="12.75">
      <c r="A13" s="25">
        <v>4</v>
      </c>
      <c r="B13" s="90"/>
      <c r="C13" s="40"/>
      <c r="D13" s="36">
        <f t="shared" si="0"/>
      </c>
    </row>
    <row r="14" spans="1:4" ht="12.75">
      <c r="A14" s="25">
        <v>5</v>
      </c>
      <c r="B14" s="90"/>
      <c r="C14" s="40"/>
      <c r="D14" s="36">
        <f t="shared" si="0"/>
      </c>
    </row>
    <row r="15" spans="1:4" ht="12.75">
      <c r="A15" s="25">
        <v>6</v>
      </c>
      <c r="B15" s="90"/>
      <c r="C15" s="40"/>
      <c r="D15" s="36">
        <f t="shared" si="0"/>
      </c>
    </row>
    <row r="16" spans="1:4" ht="12.75">
      <c r="A16" s="25">
        <v>7</v>
      </c>
      <c r="B16" s="90"/>
      <c r="C16" s="40"/>
      <c r="D16" s="36">
        <f t="shared" si="0"/>
      </c>
    </row>
    <row r="17" spans="1:4" ht="12.75">
      <c r="A17" s="25">
        <v>8</v>
      </c>
      <c r="B17" s="90"/>
      <c r="C17" s="40"/>
      <c r="D17" s="36">
        <f t="shared" si="0"/>
      </c>
    </row>
    <row r="18" spans="1:4" ht="12.75">
      <c r="A18" s="25">
        <v>9</v>
      </c>
      <c r="B18" s="90"/>
      <c r="C18" s="40"/>
      <c r="D18" s="36">
        <f t="shared" si="0"/>
      </c>
    </row>
    <row r="19" spans="1:4" ht="12.75">
      <c r="A19" s="25">
        <v>10</v>
      </c>
      <c r="B19" s="90"/>
      <c r="C19" s="40"/>
      <c r="D19" s="36">
        <f t="shared" si="0"/>
      </c>
    </row>
  </sheetData>
  <sheetProtection password="952F" sheet="1"/>
  <mergeCells count="2">
    <mergeCell ref="B6:D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"/>
  <sheetViews>
    <sheetView zoomScalePageLayoutView="0" workbookViewId="0" topLeftCell="A1">
      <selection activeCell="A6" sqref="A6:E10"/>
    </sheetView>
  </sheetViews>
  <sheetFormatPr defaultColWidth="9.140625" defaultRowHeight="15"/>
  <cols>
    <col min="1" max="1" width="8.7109375" style="14" customWidth="1"/>
    <col min="2" max="2" width="60.7109375" style="14" customWidth="1"/>
    <col min="3" max="4" width="25.7109375" style="14" customWidth="1"/>
    <col min="5" max="5" width="14.7109375" style="22" customWidth="1"/>
    <col min="6" max="16384" width="9.140625" style="1" customWidth="1"/>
  </cols>
  <sheetData>
    <row r="1" spans="1:5" ht="12.75">
      <c r="A1" s="185" t="str">
        <f>'Date initiale'!B13</f>
        <v>Inginerie energetică</v>
      </c>
      <c r="B1" s="185"/>
      <c r="C1" s="185"/>
      <c r="D1" s="1"/>
      <c r="E1" s="1"/>
    </row>
    <row r="2" spans="1:5" ht="12.75">
      <c r="A2" s="1" t="str">
        <f>'Date initiale'!B15</f>
        <v>Facultatea de Electrotehnică şi Electronergetică</v>
      </c>
      <c r="B2" s="1"/>
      <c r="C2" s="1"/>
      <c r="D2" s="1"/>
      <c r="E2" s="1"/>
    </row>
    <row r="3" spans="1:5" ht="12.75">
      <c r="A3" s="1" t="str">
        <f>'Date initiale'!B16</f>
        <v>Departamentul de Electroenegetică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88" t="s">
        <v>191</v>
      </c>
      <c r="C6" s="188"/>
      <c r="D6" s="188"/>
      <c r="E6" s="188"/>
    </row>
    <row r="7" spans="1:5" ht="12.75">
      <c r="A7" s="1"/>
      <c r="B7" s="1"/>
      <c r="C7" s="1"/>
      <c r="D7" s="1"/>
      <c r="E7" s="1"/>
    </row>
    <row r="8" spans="1:5" s="4" customFormat="1" ht="25.5">
      <c r="A8" s="2" t="s">
        <v>144</v>
      </c>
      <c r="B8" s="2" t="s">
        <v>78</v>
      </c>
      <c r="C8" s="2" t="s">
        <v>68</v>
      </c>
      <c r="D8" s="2" t="s">
        <v>71</v>
      </c>
      <c r="E8" s="2" t="s">
        <v>148</v>
      </c>
    </row>
    <row r="9" spans="1:5" ht="12.75">
      <c r="A9" s="25"/>
      <c r="B9" s="5"/>
      <c r="C9" s="25"/>
      <c r="D9" s="25"/>
      <c r="E9" s="38">
        <f>SUM(E10:E19)</f>
        <v>5</v>
      </c>
    </row>
    <row r="10" spans="1:5" ht="15">
      <c r="A10" s="25">
        <v>1</v>
      </c>
      <c r="B10" s="44" t="s">
        <v>612</v>
      </c>
      <c r="C10" s="44" t="s">
        <v>613</v>
      </c>
      <c r="D10" s="44" t="s">
        <v>311</v>
      </c>
      <c r="E10" s="36">
        <f>IF(OR(D10="",B10="")=FALSE,5,"")</f>
        <v>5</v>
      </c>
    </row>
    <row r="11" spans="1:5" ht="12.75">
      <c r="A11" s="25">
        <v>2</v>
      </c>
      <c r="B11" s="90"/>
      <c r="C11" s="40"/>
      <c r="D11" s="40"/>
      <c r="E11" s="36">
        <f aca="true" t="shared" si="0" ref="E11:E19">IF(OR(D11="",B11="")=FALSE,5,"")</f>
      </c>
    </row>
    <row r="12" spans="1:5" ht="12.75">
      <c r="A12" s="25">
        <v>3</v>
      </c>
      <c r="B12" s="90"/>
      <c r="C12" s="40"/>
      <c r="D12" s="40"/>
      <c r="E12" s="36">
        <f t="shared" si="0"/>
      </c>
    </row>
    <row r="13" spans="1:5" ht="12.75">
      <c r="A13" s="25">
        <v>4</v>
      </c>
      <c r="B13" s="90"/>
      <c r="C13" s="40"/>
      <c r="D13" s="40"/>
      <c r="E13" s="36">
        <f t="shared" si="0"/>
      </c>
    </row>
    <row r="14" spans="1:5" ht="12.75">
      <c r="A14" s="25">
        <v>5</v>
      </c>
      <c r="B14" s="90"/>
      <c r="C14" s="40"/>
      <c r="D14" s="40"/>
      <c r="E14" s="36">
        <f t="shared" si="0"/>
      </c>
    </row>
    <row r="15" spans="1:5" ht="12.75">
      <c r="A15" s="25">
        <v>6</v>
      </c>
      <c r="B15" s="90"/>
      <c r="C15" s="40"/>
      <c r="D15" s="40"/>
      <c r="E15" s="36">
        <f t="shared" si="0"/>
      </c>
    </row>
    <row r="16" spans="1:5" ht="12.75">
      <c r="A16" s="25">
        <v>7</v>
      </c>
      <c r="B16" s="90"/>
      <c r="C16" s="40"/>
      <c r="D16" s="40"/>
      <c r="E16" s="36">
        <f t="shared" si="0"/>
      </c>
    </row>
    <row r="17" spans="1:5" ht="12.75">
      <c r="A17" s="25">
        <v>8</v>
      </c>
      <c r="B17" s="90"/>
      <c r="C17" s="40"/>
      <c r="D17" s="40"/>
      <c r="E17" s="36">
        <f t="shared" si="0"/>
      </c>
    </row>
    <row r="18" spans="1:5" ht="12.75">
      <c r="A18" s="25">
        <v>9</v>
      </c>
      <c r="B18" s="90"/>
      <c r="C18" s="40"/>
      <c r="D18" s="40"/>
      <c r="E18" s="36">
        <f t="shared" si="0"/>
      </c>
    </row>
    <row r="19" spans="1:5" ht="12.75">
      <c r="A19" s="25">
        <v>10</v>
      </c>
      <c r="B19" s="90"/>
      <c r="C19" s="40"/>
      <c r="D19" s="40"/>
      <c r="E19" s="36">
        <f t="shared" si="0"/>
      </c>
    </row>
  </sheetData>
  <sheetProtection password="952F" sheet="1"/>
  <mergeCells count="2">
    <mergeCell ref="B6:E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zoomScalePageLayoutView="0" workbookViewId="0" topLeftCell="A1">
      <selection activeCell="B12" sqref="B12:F12"/>
    </sheetView>
  </sheetViews>
  <sheetFormatPr defaultColWidth="9.140625" defaultRowHeight="15"/>
  <cols>
    <col min="1" max="1" width="4.7109375" style="14" customWidth="1"/>
    <col min="2" max="2" width="24.7109375" style="13" customWidth="1"/>
    <col min="3" max="3" width="46.7109375" style="13" customWidth="1"/>
    <col min="4" max="4" width="19.7109375" style="14" customWidth="1"/>
    <col min="5" max="5" width="17.7109375" style="14" customWidth="1"/>
    <col min="6" max="6" width="5.7109375" style="14" customWidth="1"/>
    <col min="7" max="7" width="12.7109375" style="14" customWidth="1"/>
    <col min="8" max="8" width="8.7109375" style="1" customWidth="1"/>
    <col min="9" max="16384" width="9.140625" style="1" customWidth="1"/>
  </cols>
  <sheetData>
    <row r="1" spans="1:7" ht="12.75">
      <c r="A1" s="187" t="str">
        <f>'Date initiale'!B13</f>
        <v>Inginerie energetică</v>
      </c>
      <c r="B1" s="187"/>
      <c r="C1" s="187"/>
      <c r="D1" s="1"/>
      <c r="E1" s="1"/>
      <c r="F1" s="1"/>
      <c r="G1" s="1"/>
    </row>
    <row r="2" spans="1:7" ht="12.75">
      <c r="A2" s="23" t="str">
        <f>'Date initiale'!B15</f>
        <v>Facultatea de Electrotehnică şi Electronergetică</v>
      </c>
      <c r="B2" s="23"/>
      <c r="C2" s="23"/>
      <c r="D2" s="1"/>
      <c r="E2" s="1"/>
      <c r="F2" s="1"/>
      <c r="G2" s="1"/>
    </row>
    <row r="3" spans="1:7" ht="12.75">
      <c r="A3" s="23" t="str">
        <f>'Date initiale'!B16</f>
        <v>Departamentul de Electroenegetică</v>
      </c>
      <c r="B3" s="23"/>
      <c r="C3" s="23"/>
      <c r="D3" s="1"/>
      <c r="E3" s="1"/>
      <c r="F3" s="1"/>
      <c r="G3" s="1"/>
    </row>
    <row r="4" spans="1:7" ht="12.75">
      <c r="A4" s="45"/>
      <c r="B4" s="1"/>
      <c r="C4" s="1"/>
      <c r="D4" s="1"/>
      <c r="E4" s="1"/>
      <c r="F4" s="1"/>
      <c r="G4" s="1"/>
    </row>
    <row r="5" spans="1:7" ht="12.75">
      <c r="A5" s="45"/>
      <c r="B5" s="1"/>
      <c r="C5" s="1"/>
      <c r="D5" s="1"/>
      <c r="E5" s="1"/>
      <c r="F5" s="1"/>
      <c r="G5" s="1"/>
    </row>
    <row r="6" spans="1:8" ht="12.75">
      <c r="A6" s="45"/>
      <c r="B6" s="188" t="s">
        <v>152</v>
      </c>
      <c r="C6" s="188"/>
      <c r="D6" s="188"/>
      <c r="E6" s="188"/>
      <c r="F6" s="188"/>
      <c r="G6" s="188"/>
      <c r="H6" s="188"/>
    </row>
    <row r="7" spans="1:7" ht="12.75">
      <c r="A7" s="45"/>
      <c r="B7" s="1"/>
      <c r="C7" s="1"/>
      <c r="D7" s="1"/>
      <c r="E7" s="1"/>
      <c r="F7" s="1"/>
      <c r="G7" s="1"/>
    </row>
    <row r="8" spans="1:8" s="4" customFormat="1" ht="51">
      <c r="A8" s="2" t="s">
        <v>144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53</v>
      </c>
      <c r="G8" s="2" t="s">
        <v>1</v>
      </c>
      <c r="H8" s="2" t="s">
        <v>148</v>
      </c>
    </row>
    <row r="9" spans="1:8" ht="12.75">
      <c r="A9" s="25"/>
      <c r="B9" s="6"/>
      <c r="C9" s="6"/>
      <c r="D9" s="8"/>
      <c r="E9" s="8"/>
      <c r="F9" s="8"/>
      <c r="G9" s="8"/>
      <c r="H9" s="38">
        <f>SUM(H10:H24)</f>
        <v>83.19761904761904</v>
      </c>
    </row>
    <row r="10" spans="1:8" ht="47.25">
      <c r="A10" s="25">
        <v>1</v>
      </c>
      <c r="B10" s="149" t="s">
        <v>267</v>
      </c>
      <c r="C10" s="150" t="s">
        <v>268</v>
      </c>
      <c r="D10" s="151" t="s">
        <v>269</v>
      </c>
      <c r="E10" s="152" t="s">
        <v>270</v>
      </c>
      <c r="F10" s="152">
        <v>2014</v>
      </c>
      <c r="G10" s="152">
        <v>386</v>
      </c>
      <c r="H10" s="36">
        <f>IF(OR(B10="",G10=0)=FALSE,(G10/(5*((LEN(B10)-LEN(SUBSTITUTE(B10,",","")))+1))),"")</f>
        <v>25.733333333333334</v>
      </c>
    </row>
    <row r="11" spans="1:8" ht="78.75">
      <c r="A11" s="25">
        <f>A10+1</f>
        <v>2</v>
      </c>
      <c r="B11" s="153" t="s">
        <v>271</v>
      </c>
      <c r="C11" s="149" t="s">
        <v>272</v>
      </c>
      <c r="D11" s="150" t="s">
        <v>273</v>
      </c>
      <c r="E11" s="154" t="s">
        <v>274</v>
      </c>
      <c r="F11" s="155">
        <v>2008</v>
      </c>
      <c r="G11" s="152">
        <v>135</v>
      </c>
      <c r="H11" s="36">
        <f aca="true" t="shared" si="0" ref="H11:H24">IF(OR(B11="",G11=0)=FALSE,(G11/(5*((LEN(B11)-LEN(SUBSTITUTE(B11,",","")))+1))),"")</f>
        <v>6.75</v>
      </c>
    </row>
    <row r="12" spans="1:8" ht="110.25">
      <c r="A12" s="25">
        <f aca="true" t="shared" si="1" ref="A12:A24">A11+1</f>
        <v>3</v>
      </c>
      <c r="B12" s="149" t="s">
        <v>275</v>
      </c>
      <c r="C12" s="149" t="s">
        <v>276</v>
      </c>
      <c r="D12" s="150" t="s">
        <v>273</v>
      </c>
      <c r="E12" s="154" t="s">
        <v>277</v>
      </c>
      <c r="F12" s="155">
        <v>2005</v>
      </c>
      <c r="G12" s="152">
        <v>102</v>
      </c>
      <c r="H12" s="36">
        <f t="shared" si="0"/>
        <v>2.914285714285714</v>
      </c>
    </row>
    <row r="13" spans="1:8" ht="47.25">
      <c r="A13" s="25">
        <f t="shared" si="1"/>
        <v>4</v>
      </c>
      <c r="B13" s="149" t="s">
        <v>266</v>
      </c>
      <c r="C13" s="149" t="s">
        <v>278</v>
      </c>
      <c r="D13" s="150" t="s">
        <v>273</v>
      </c>
      <c r="E13" s="154" t="s">
        <v>279</v>
      </c>
      <c r="F13" s="155">
        <v>2002</v>
      </c>
      <c r="G13" s="155">
        <v>239</v>
      </c>
      <c r="H13" s="36">
        <f t="shared" si="0"/>
        <v>47.8</v>
      </c>
    </row>
    <row r="14" spans="1:8" ht="12.75">
      <c r="A14" s="25">
        <f t="shared" si="1"/>
        <v>5</v>
      </c>
      <c r="B14" s="53"/>
      <c r="C14" s="53"/>
      <c r="D14" s="31"/>
      <c r="E14" s="31"/>
      <c r="F14" s="31"/>
      <c r="G14" s="31"/>
      <c r="H14" s="36">
        <f t="shared" si="0"/>
      </c>
    </row>
    <row r="15" spans="1:8" ht="12.75">
      <c r="A15" s="25">
        <f t="shared" si="1"/>
        <v>6</v>
      </c>
      <c r="B15" s="53"/>
      <c r="C15" s="53"/>
      <c r="D15" s="31"/>
      <c r="E15" s="31"/>
      <c r="F15" s="31"/>
      <c r="G15" s="31"/>
      <c r="H15" s="36">
        <f t="shared" si="0"/>
      </c>
    </row>
    <row r="16" spans="1:8" ht="12.75">
      <c r="A16" s="25">
        <f t="shared" si="1"/>
        <v>7</v>
      </c>
      <c r="B16" s="53"/>
      <c r="C16" s="53"/>
      <c r="D16" s="31"/>
      <c r="E16" s="31"/>
      <c r="F16" s="31"/>
      <c r="G16" s="31"/>
      <c r="H16" s="36">
        <f t="shared" si="0"/>
      </c>
    </row>
    <row r="17" spans="1:8" ht="12.75">
      <c r="A17" s="25">
        <f t="shared" si="1"/>
        <v>8</v>
      </c>
      <c r="B17" s="53"/>
      <c r="C17" s="53"/>
      <c r="D17" s="31"/>
      <c r="E17" s="31"/>
      <c r="F17" s="31"/>
      <c r="G17" s="31"/>
      <c r="H17" s="36">
        <f t="shared" si="0"/>
      </c>
    </row>
    <row r="18" spans="1:8" ht="12.75">
      <c r="A18" s="25">
        <f t="shared" si="1"/>
        <v>9</v>
      </c>
      <c r="B18" s="53"/>
      <c r="C18" s="53"/>
      <c r="D18" s="31"/>
      <c r="E18" s="31"/>
      <c r="F18" s="31"/>
      <c r="G18" s="31"/>
      <c r="H18" s="36">
        <f t="shared" si="0"/>
      </c>
    </row>
    <row r="19" spans="1:8" ht="12.75">
      <c r="A19" s="25">
        <f t="shared" si="1"/>
        <v>10</v>
      </c>
      <c r="B19" s="53"/>
      <c r="C19" s="53"/>
      <c r="D19" s="31"/>
      <c r="E19" s="31"/>
      <c r="F19" s="31"/>
      <c r="G19" s="31"/>
      <c r="H19" s="36">
        <f t="shared" si="0"/>
      </c>
    </row>
    <row r="20" spans="1:8" ht="12.75">
      <c r="A20" s="25">
        <f t="shared" si="1"/>
        <v>11</v>
      </c>
      <c r="B20" s="30"/>
      <c r="C20" s="30"/>
      <c r="D20" s="31"/>
      <c r="E20" s="31"/>
      <c r="F20" s="31"/>
      <c r="G20" s="31"/>
      <c r="H20" s="36">
        <f t="shared" si="0"/>
      </c>
    </row>
    <row r="21" spans="1:8" ht="12.75">
      <c r="A21" s="25">
        <f t="shared" si="1"/>
        <v>12</v>
      </c>
      <c r="B21" s="30"/>
      <c r="C21" s="30"/>
      <c r="D21" s="31"/>
      <c r="E21" s="31"/>
      <c r="F21" s="31"/>
      <c r="G21" s="31"/>
      <c r="H21" s="36">
        <f t="shared" si="0"/>
      </c>
    </row>
    <row r="22" spans="1:8" ht="12.75">
      <c r="A22" s="25">
        <f t="shared" si="1"/>
        <v>13</v>
      </c>
      <c r="B22" s="30"/>
      <c r="C22" s="30"/>
      <c r="D22" s="31"/>
      <c r="E22" s="31"/>
      <c r="F22" s="31"/>
      <c r="G22" s="31"/>
      <c r="H22" s="36">
        <f t="shared" si="0"/>
      </c>
    </row>
    <row r="23" spans="1:8" ht="12.75">
      <c r="A23" s="25">
        <f t="shared" si="1"/>
        <v>14</v>
      </c>
      <c r="B23" s="30"/>
      <c r="C23" s="30"/>
      <c r="D23" s="31"/>
      <c r="E23" s="31"/>
      <c r="F23" s="31"/>
      <c r="G23" s="31"/>
      <c r="H23" s="36">
        <f t="shared" si="0"/>
      </c>
    </row>
    <row r="24" spans="1:8" ht="12.75">
      <c r="A24" s="25">
        <f t="shared" si="1"/>
        <v>15</v>
      </c>
      <c r="B24" s="30"/>
      <c r="C24" s="30"/>
      <c r="D24" s="31"/>
      <c r="E24" s="31"/>
      <c r="F24" s="31"/>
      <c r="G24" s="31"/>
      <c r="H24" s="36">
        <f t="shared" si="0"/>
      </c>
    </row>
  </sheetData>
  <sheetProtection password="952F" sheet="1"/>
  <mergeCells count="2">
    <mergeCell ref="A1:C1"/>
    <mergeCell ref="B6:H6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zoomScalePageLayoutView="0" workbookViewId="0" topLeftCell="A1">
      <selection activeCell="A6" sqref="A6:D10"/>
    </sheetView>
  </sheetViews>
  <sheetFormatPr defaultColWidth="9.140625" defaultRowHeight="15"/>
  <cols>
    <col min="1" max="1" width="8.7109375" style="14" customWidth="1"/>
    <col min="2" max="2" width="60.7109375" style="14" customWidth="1"/>
    <col min="3" max="3" width="20.7109375" style="14" customWidth="1"/>
    <col min="4" max="4" width="12.7109375" style="22" customWidth="1"/>
    <col min="5" max="16384" width="9.140625" style="1" customWidth="1"/>
  </cols>
  <sheetData>
    <row r="1" spans="1:4" ht="12.75">
      <c r="A1" s="185" t="str">
        <f>'Date initiale'!B13</f>
        <v>Inginerie energetică</v>
      </c>
      <c r="B1" s="185"/>
      <c r="C1" s="185"/>
      <c r="D1" s="1"/>
    </row>
    <row r="2" spans="1:4" ht="12.75">
      <c r="A2" s="1" t="str">
        <f>'Date initiale'!B15</f>
        <v>Facultatea de Electrotehnică şi Electronergetică</v>
      </c>
      <c r="B2" s="1"/>
      <c r="C2" s="1"/>
      <c r="D2" s="1"/>
    </row>
    <row r="3" spans="1:4" ht="12.75">
      <c r="A3" s="1" t="str">
        <f>'Date initiale'!B16</f>
        <v>Departamentul de Electroenegetică</v>
      </c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88" t="s">
        <v>192</v>
      </c>
      <c r="C6" s="188"/>
      <c r="D6" s="188"/>
    </row>
    <row r="7" spans="1:4" ht="12.75">
      <c r="A7" s="1"/>
      <c r="B7" s="1"/>
      <c r="C7" s="1"/>
      <c r="D7" s="1"/>
    </row>
    <row r="8" spans="1:4" s="4" customFormat="1" ht="25.5">
      <c r="A8" s="2" t="s">
        <v>144</v>
      </c>
      <c r="B8" s="2" t="s">
        <v>78</v>
      </c>
      <c r="C8" s="2" t="s">
        <v>71</v>
      </c>
      <c r="D8" s="2" t="s">
        <v>148</v>
      </c>
    </row>
    <row r="9" spans="1:4" ht="12.75">
      <c r="A9" s="8"/>
      <c r="B9" s="6"/>
      <c r="C9" s="8"/>
      <c r="D9" s="37">
        <f>SUM(D10:D19)</f>
        <v>2</v>
      </c>
    </row>
    <row r="10" spans="1:4" ht="15">
      <c r="A10" s="8">
        <v>1</v>
      </c>
      <c r="B10" s="176" t="s">
        <v>614</v>
      </c>
      <c r="C10" s="176" t="s">
        <v>615</v>
      </c>
      <c r="D10" s="34">
        <f>IF(OR(B10="",C10="")=FALSE,2,"")</f>
        <v>2</v>
      </c>
    </row>
    <row r="11" spans="1:4" ht="12.75">
      <c r="A11" s="8">
        <v>2</v>
      </c>
      <c r="B11" s="53"/>
      <c r="C11" s="31"/>
      <c r="D11" s="34">
        <f aca="true" t="shared" si="0" ref="D11:D19">IF(OR(B11="",C11="")=FALSE,2,"")</f>
      </c>
    </row>
    <row r="12" spans="1:4" ht="12.75">
      <c r="A12" s="8">
        <v>3</v>
      </c>
      <c r="B12" s="53"/>
      <c r="C12" s="31"/>
      <c r="D12" s="34">
        <f t="shared" si="0"/>
      </c>
    </row>
    <row r="13" spans="1:4" ht="12.75">
      <c r="A13" s="8">
        <v>4</v>
      </c>
      <c r="B13" s="53"/>
      <c r="C13" s="31"/>
      <c r="D13" s="34">
        <f t="shared" si="0"/>
      </c>
    </row>
    <row r="14" spans="1:4" ht="12.75">
      <c r="A14" s="8">
        <v>5</v>
      </c>
      <c r="B14" s="53"/>
      <c r="C14" s="31"/>
      <c r="D14" s="34">
        <f t="shared" si="0"/>
      </c>
    </row>
    <row r="15" spans="1:4" ht="12.75">
      <c r="A15" s="8">
        <v>6</v>
      </c>
      <c r="B15" s="53"/>
      <c r="C15" s="31"/>
      <c r="D15" s="34">
        <f t="shared" si="0"/>
      </c>
    </row>
    <row r="16" spans="1:4" ht="12.75">
      <c r="A16" s="8">
        <v>7</v>
      </c>
      <c r="B16" s="53"/>
      <c r="C16" s="31"/>
      <c r="D16" s="34">
        <f t="shared" si="0"/>
      </c>
    </row>
    <row r="17" spans="1:4" ht="12.75">
      <c r="A17" s="8">
        <v>8</v>
      </c>
      <c r="B17" s="53"/>
      <c r="C17" s="31"/>
      <c r="D17" s="34">
        <f t="shared" si="0"/>
      </c>
    </row>
    <row r="18" spans="1:4" ht="12.75">
      <c r="A18" s="8">
        <v>9</v>
      </c>
      <c r="B18" s="53"/>
      <c r="C18" s="31"/>
      <c r="D18" s="34">
        <f t="shared" si="0"/>
      </c>
    </row>
    <row r="19" spans="1:4" ht="12.75">
      <c r="A19" s="8">
        <v>10</v>
      </c>
      <c r="B19" s="53"/>
      <c r="C19" s="31"/>
      <c r="D19" s="34">
        <f t="shared" si="0"/>
      </c>
    </row>
    <row r="20" ht="12.75">
      <c r="B20" s="63"/>
    </row>
    <row r="21" ht="12.75">
      <c r="B21" s="63"/>
    </row>
  </sheetData>
  <sheetProtection password="952F" sheet="1"/>
  <mergeCells count="2">
    <mergeCell ref="B6:D6"/>
    <mergeCell ref="A1:C1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6" sqref="A6:G14"/>
    </sheetView>
  </sheetViews>
  <sheetFormatPr defaultColWidth="9.140625" defaultRowHeight="15"/>
  <cols>
    <col min="1" max="1" width="4.57421875" style="12" customWidth="1"/>
    <col min="2" max="2" width="60.7109375" style="12" customWidth="1"/>
    <col min="3" max="4" width="20.7109375" style="12" customWidth="1"/>
    <col min="5" max="6" width="10.7109375" style="12" customWidth="1"/>
    <col min="7" max="7" width="10.7109375" style="21" customWidth="1"/>
    <col min="8" max="9" width="9.140625" style="9" customWidth="1"/>
    <col min="10" max="10" width="0" style="9" hidden="1" customWidth="1"/>
    <col min="11" max="16384" width="9.140625" style="9" customWidth="1"/>
  </cols>
  <sheetData>
    <row r="1" spans="1:7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</row>
    <row r="2" spans="1:7" ht="12.75">
      <c r="A2" s="1" t="str">
        <f>'Date initiale'!B15</f>
        <v>Facultatea de Electrotehnică şi Electronergetică</v>
      </c>
      <c r="B2" s="45"/>
      <c r="C2" s="1"/>
      <c r="D2" s="9"/>
      <c r="E2" s="9"/>
      <c r="F2" s="9"/>
      <c r="G2" s="9"/>
    </row>
    <row r="3" spans="1:7" ht="12.75">
      <c r="A3" s="1" t="str">
        <f>'Date initiale'!B16</f>
        <v>Departamentul de Electroenegetică</v>
      </c>
      <c r="B3" s="45"/>
      <c r="C3" s="1"/>
      <c r="D3" s="9"/>
      <c r="E3" s="9"/>
      <c r="F3" s="9"/>
      <c r="G3" s="9"/>
    </row>
    <row r="4" spans="1:7" ht="12.75">
      <c r="A4" s="9"/>
      <c r="B4" s="27"/>
      <c r="C4" s="9"/>
      <c r="D4" s="9"/>
      <c r="E4" s="9"/>
      <c r="F4" s="9"/>
      <c r="G4" s="9"/>
    </row>
    <row r="5" spans="1:7" ht="12.75">
      <c r="A5" s="9"/>
      <c r="B5" s="27"/>
      <c r="C5" s="9"/>
      <c r="D5" s="9"/>
      <c r="E5" s="9"/>
      <c r="F5" s="9"/>
      <c r="G5" s="9"/>
    </row>
    <row r="6" spans="1:7" ht="12.75">
      <c r="A6" s="9"/>
      <c r="B6" s="186" t="s">
        <v>193</v>
      </c>
      <c r="C6" s="186"/>
      <c r="D6" s="186"/>
      <c r="E6" s="186"/>
      <c r="F6" s="186"/>
      <c r="G6" s="186"/>
    </row>
    <row r="7" spans="1:7" ht="12.75">
      <c r="A7" s="9"/>
      <c r="B7" s="27"/>
      <c r="C7" s="9"/>
      <c r="D7" s="9"/>
      <c r="E7" s="9"/>
      <c r="F7" s="9"/>
      <c r="G7" s="9"/>
    </row>
    <row r="8" spans="1:7" s="19" customFormat="1" ht="12.75">
      <c r="A8" s="191" t="s">
        <v>144</v>
      </c>
      <c r="B8" s="191" t="s">
        <v>79</v>
      </c>
      <c r="C8" s="191" t="s">
        <v>68</v>
      </c>
      <c r="D8" s="191" t="s">
        <v>71</v>
      </c>
      <c r="E8" s="195" t="s">
        <v>97</v>
      </c>
      <c r="F8" s="198"/>
      <c r="G8" s="191" t="s">
        <v>148</v>
      </c>
    </row>
    <row r="9" spans="1:10" ht="25.5">
      <c r="A9" s="197"/>
      <c r="B9" s="197"/>
      <c r="C9" s="197"/>
      <c r="D9" s="197"/>
      <c r="E9" s="2" t="s">
        <v>80</v>
      </c>
      <c r="F9" s="2" t="s">
        <v>81</v>
      </c>
      <c r="G9" s="197"/>
      <c r="J9" s="9" t="s">
        <v>257</v>
      </c>
    </row>
    <row r="10" spans="1:10" ht="12.75">
      <c r="A10" s="8"/>
      <c r="B10" s="46"/>
      <c r="C10" s="6"/>
      <c r="D10" s="6"/>
      <c r="E10" s="31"/>
      <c r="F10" s="43"/>
      <c r="G10" s="37">
        <f>SUM(G11:G20)</f>
        <v>45</v>
      </c>
      <c r="J10" s="9" t="s">
        <v>258</v>
      </c>
    </row>
    <row r="11" spans="1:7" ht="25.5">
      <c r="A11" s="8">
        <v>1</v>
      </c>
      <c r="B11" s="31" t="s">
        <v>616</v>
      </c>
      <c r="C11" s="31" t="s">
        <v>552</v>
      </c>
      <c r="D11" s="31" t="s">
        <v>617</v>
      </c>
      <c r="E11" s="31" t="s">
        <v>258</v>
      </c>
      <c r="F11" s="43" t="str">
        <f aca="true" t="shared" si="0" ref="F11:F20">IF($E11="DA",IF($E11="","","NU"),IF($E11="","","DA"))</f>
        <v>DA</v>
      </c>
      <c r="G11" s="34">
        <f>IF(OR(B11="",D11="",E11="",F11="")=FALSE,IF(E11="DA",15,10),"")</f>
        <v>10</v>
      </c>
    </row>
    <row r="12" spans="1:7" ht="25.5">
      <c r="A12" s="8">
        <v>2</v>
      </c>
      <c r="B12" s="31" t="s">
        <v>618</v>
      </c>
      <c r="C12" s="31" t="s">
        <v>552</v>
      </c>
      <c r="D12" s="31" t="s">
        <v>554</v>
      </c>
      <c r="E12" s="31" t="s">
        <v>257</v>
      </c>
      <c r="F12" s="43" t="str">
        <f t="shared" si="0"/>
        <v>NU</v>
      </c>
      <c r="G12" s="34">
        <f aca="true" t="shared" si="1" ref="G12:G20">IF(OR(B12="",D12="",E12="",F12="")=FALSE,IF(E12="DA",15,10),"")</f>
        <v>15</v>
      </c>
    </row>
    <row r="13" spans="1:7" ht="12.75">
      <c r="A13" s="8">
        <v>3</v>
      </c>
      <c r="B13" s="31" t="s">
        <v>619</v>
      </c>
      <c r="C13" s="31" t="s">
        <v>552</v>
      </c>
      <c r="D13" s="31" t="s">
        <v>620</v>
      </c>
      <c r="E13" s="31" t="s">
        <v>258</v>
      </c>
      <c r="F13" s="43" t="str">
        <f t="shared" si="0"/>
        <v>DA</v>
      </c>
      <c r="G13" s="34">
        <f t="shared" si="1"/>
        <v>10</v>
      </c>
    </row>
    <row r="14" spans="1:7" ht="12.75">
      <c r="A14" s="8">
        <v>4</v>
      </c>
      <c r="B14" s="31" t="s">
        <v>621</v>
      </c>
      <c r="C14" s="31" t="s">
        <v>552</v>
      </c>
      <c r="D14" s="31" t="s">
        <v>622</v>
      </c>
      <c r="E14" s="31" t="s">
        <v>258</v>
      </c>
      <c r="F14" s="43" t="str">
        <f t="shared" si="0"/>
        <v>DA</v>
      </c>
      <c r="G14" s="34">
        <f t="shared" si="1"/>
        <v>10</v>
      </c>
    </row>
    <row r="15" spans="1:7" ht="12.75">
      <c r="A15" s="8">
        <v>5</v>
      </c>
      <c r="B15" s="53"/>
      <c r="C15" s="31"/>
      <c r="D15" s="31"/>
      <c r="E15" s="31"/>
      <c r="F15" s="43">
        <f t="shared" si="0"/>
      </c>
      <c r="G15" s="34">
        <f t="shared" si="1"/>
      </c>
    </row>
    <row r="16" spans="1:7" ht="12.75">
      <c r="A16" s="8">
        <v>6</v>
      </c>
      <c r="B16" s="53"/>
      <c r="C16" s="31"/>
      <c r="D16" s="31"/>
      <c r="E16" s="31"/>
      <c r="F16" s="43">
        <f t="shared" si="0"/>
      </c>
      <c r="G16" s="34">
        <f t="shared" si="1"/>
      </c>
    </row>
    <row r="17" spans="1:7" ht="12.75">
      <c r="A17" s="8">
        <v>7</v>
      </c>
      <c r="B17" s="53"/>
      <c r="C17" s="31"/>
      <c r="D17" s="31"/>
      <c r="E17" s="31"/>
      <c r="F17" s="43">
        <f t="shared" si="0"/>
      </c>
      <c r="G17" s="34">
        <f t="shared" si="1"/>
      </c>
    </row>
    <row r="18" spans="1:7" ht="12.75">
      <c r="A18" s="8">
        <v>8</v>
      </c>
      <c r="B18" s="53"/>
      <c r="C18" s="31"/>
      <c r="D18" s="31"/>
      <c r="E18" s="31"/>
      <c r="F18" s="43">
        <f t="shared" si="0"/>
      </c>
      <c r="G18" s="34">
        <f t="shared" si="1"/>
      </c>
    </row>
    <row r="19" spans="1:7" ht="12.75">
      <c r="A19" s="8">
        <v>9</v>
      </c>
      <c r="B19" s="53"/>
      <c r="C19" s="31"/>
      <c r="D19" s="31"/>
      <c r="E19" s="31"/>
      <c r="F19" s="43">
        <f t="shared" si="0"/>
      </c>
      <c r="G19" s="34">
        <f t="shared" si="1"/>
      </c>
    </row>
    <row r="20" spans="1:7" ht="12.75">
      <c r="A20" s="8">
        <v>10</v>
      </c>
      <c r="B20" s="53"/>
      <c r="C20" s="31"/>
      <c r="D20" s="31"/>
      <c r="E20" s="31"/>
      <c r="F20" s="43">
        <f t="shared" si="0"/>
      </c>
      <c r="G20" s="34">
        <f t="shared" si="1"/>
      </c>
    </row>
    <row r="21" ht="12.75">
      <c r="B21" s="81"/>
    </row>
    <row r="22" ht="12.75">
      <c r="B22" s="81"/>
    </row>
    <row r="23" ht="12.75">
      <c r="B23" s="81"/>
    </row>
  </sheetData>
  <sheetProtection password="952F" sheet="1"/>
  <mergeCells count="8">
    <mergeCell ref="A8:A9"/>
    <mergeCell ref="A1:C1"/>
    <mergeCell ref="B6:G6"/>
    <mergeCell ref="E8:F8"/>
    <mergeCell ref="G8:G9"/>
    <mergeCell ref="D8:D9"/>
    <mergeCell ref="B8:B9"/>
    <mergeCell ref="C8:C9"/>
  </mergeCells>
  <dataValidations count="1">
    <dataValidation type="list" allowBlank="1" showInputMessage="1" showErrorMessage="1" sqref="E10:E20">
      <formula1>$J$9:$J$10</formula1>
    </dataValidation>
  </dataValidation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4:L48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1.8515625" style="111" customWidth="1"/>
    <col min="2" max="3" width="11.28125" style="111" customWidth="1"/>
    <col min="4" max="7" width="9.140625" style="111" customWidth="1"/>
    <col min="8" max="8" width="13.421875" style="0" customWidth="1"/>
    <col min="9" max="9" width="14.28125" style="0" customWidth="1"/>
    <col min="10" max="10" width="15.00390625" style="0" customWidth="1"/>
  </cols>
  <sheetData>
    <row r="4" spans="1:10" ht="15">
      <c r="A4" s="207" t="s">
        <v>248</v>
      </c>
      <c r="B4" s="208"/>
      <c r="C4" s="209"/>
      <c r="H4" s="210" t="s">
        <v>254</v>
      </c>
      <c r="I4" s="210"/>
      <c r="J4" s="210"/>
    </row>
    <row r="5" spans="1:11" ht="30">
      <c r="A5" s="112" t="s">
        <v>53</v>
      </c>
      <c r="B5" s="112" t="s">
        <v>249</v>
      </c>
      <c r="C5" s="112" t="s">
        <v>250</v>
      </c>
      <c r="H5" s="29" t="s">
        <v>251</v>
      </c>
      <c r="I5" s="29" t="s">
        <v>252</v>
      </c>
      <c r="J5" s="29" t="s">
        <v>253</v>
      </c>
      <c r="K5" s="28"/>
    </row>
    <row r="6" spans="1:10" ht="15">
      <c r="A6" s="113">
        <v>1972</v>
      </c>
      <c r="B6" s="113">
        <v>1</v>
      </c>
      <c r="C6" s="114">
        <v>0.0035</v>
      </c>
      <c r="H6" s="44">
        <v>2014</v>
      </c>
      <c r="I6" s="44">
        <v>100</v>
      </c>
      <c r="J6" s="119">
        <f>I6/VLOOKUP(H6,A6:C48,3,FALSE)</f>
        <v>22.499212527561532</v>
      </c>
    </row>
    <row r="7" spans="1:3" ht="15">
      <c r="A7" s="113">
        <f>A6+1</f>
        <v>1973</v>
      </c>
      <c r="B7" s="113">
        <v>1</v>
      </c>
      <c r="C7" s="114">
        <v>0.0035</v>
      </c>
    </row>
    <row r="8" spans="1:3" ht="15">
      <c r="A8" s="113">
        <f aca="true" t="shared" si="0" ref="A8:A48">A7+1</f>
        <v>1974</v>
      </c>
      <c r="B8" s="113">
        <v>1</v>
      </c>
      <c r="C8" s="114">
        <v>0.0035</v>
      </c>
    </row>
    <row r="9" spans="1:3" ht="15">
      <c r="A9" s="113">
        <f t="shared" si="0"/>
        <v>1975</v>
      </c>
      <c r="B9" s="113">
        <v>1</v>
      </c>
      <c r="C9" s="114">
        <v>0.0035</v>
      </c>
    </row>
    <row r="10" spans="1:3" ht="15">
      <c r="A10" s="113">
        <f t="shared" si="0"/>
        <v>1976</v>
      </c>
      <c r="B10" s="113">
        <v>1</v>
      </c>
      <c r="C10" s="114">
        <v>0.0035</v>
      </c>
    </row>
    <row r="11" spans="1:3" ht="15">
      <c r="A11" s="113">
        <f t="shared" si="0"/>
        <v>1977</v>
      </c>
      <c r="B11" s="113">
        <v>1</v>
      </c>
      <c r="C11" s="114">
        <v>0.0035</v>
      </c>
    </row>
    <row r="12" spans="1:3" ht="15">
      <c r="A12" s="113">
        <f t="shared" si="0"/>
        <v>1978</v>
      </c>
      <c r="B12" s="113">
        <v>1</v>
      </c>
      <c r="C12" s="114">
        <v>0.0035</v>
      </c>
    </row>
    <row r="13" spans="1:3" ht="15">
      <c r="A13" s="113">
        <f t="shared" si="0"/>
        <v>1979</v>
      </c>
      <c r="B13" s="113">
        <v>1</v>
      </c>
      <c r="C13" s="114">
        <v>0.0035</v>
      </c>
    </row>
    <row r="14" spans="1:12" ht="15">
      <c r="A14" s="113">
        <f t="shared" si="0"/>
        <v>1980</v>
      </c>
      <c r="B14" s="112">
        <v>1</v>
      </c>
      <c r="C14" s="114">
        <v>0.0035</v>
      </c>
      <c r="L14" s="120"/>
    </row>
    <row r="15" spans="1:12" ht="15">
      <c r="A15" s="113">
        <f t="shared" si="0"/>
        <v>1981</v>
      </c>
      <c r="B15" s="112">
        <v>1</v>
      </c>
      <c r="C15" s="114">
        <v>0.0035</v>
      </c>
      <c r="L15" s="120"/>
    </row>
    <row r="16" spans="1:12" ht="15">
      <c r="A16" s="113">
        <f t="shared" si="0"/>
        <v>1982</v>
      </c>
      <c r="B16" s="112">
        <v>1</v>
      </c>
      <c r="C16" s="114">
        <v>0.0035</v>
      </c>
      <c r="L16" s="120"/>
    </row>
    <row r="17" spans="1:12" ht="15">
      <c r="A17" s="113">
        <f t="shared" si="0"/>
        <v>1983</v>
      </c>
      <c r="B17" s="112">
        <v>1</v>
      </c>
      <c r="C17" s="114">
        <v>0.0035</v>
      </c>
      <c r="L17" s="120"/>
    </row>
    <row r="18" spans="1:12" ht="15">
      <c r="A18" s="113">
        <f t="shared" si="0"/>
        <v>1984</v>
      </c>
      <c r="B18" s="112">
        <v>1</v>
      </c>
      <c r="C18" s="114">
        <v>0.0035</v>
      </c>
      <c r="L18" s="120"/>
    </row>
    <row r="19" spans="1:12" ht="15">
      <c r="A19" s="113">
        <f t="shared" si="0"/>
        <v>1985</v>
      </c>
      <c r="B19" s="112">
        <v>1</v>
      </c>
      <c r="C19" s="114">
        <v>0.0035</v>
      </c>
      <c r="L19" s="120"/>
    </row>
    <row r="20" spans="1:3" ht="15">
      <c r="A20" s="113">
        <f t="shared" si="0"/>
        <v>1986</v>
      </c>
      <c r="B20" s="112">
        <v>1</v>
      </c>
      <c r="C20" s="114">
        <v>0.0035</v>
      </c>
    </row>
    <row r="21" spans="1:3" ht="15">
      <c r="A21" s="113">
        <f t="shared" si="0"/>
        <v>1987</v>
      </c>
      <c r="B21" s="112">
        <v>1</v>
      </c>
      <c r="C21" s="114">
        <v>0.0035</v>
      </c>
    </row>
    <row r="22" spans="1:3" ht="15">
      <c r="A22" s="113">
        <f t="shared" si="0"/>
        <v>1988</v>
      </c>
      <c r="B22" s="112">
        <v>1</v>
      </c>
      <c r="C22" s="114">
        <v>0.0035</v>
      </c>
    </row>
    <row r="23" spans="1:3" ht="15">
      <c r="A23" s="113">
        <f t="shared" si="0"/>
        <v>1989</v>
      </c>
      <c r="B23" s="112">
        <v>1</v>
      </c>
      <c r="C23" s="114">
        <v>0.0035</v>
      </c>
    </row>
    <row r="24" spans="1:3" ht="15">
      <c r="A24" s="113">
        <f t="shared" si="0"/>
        <v>1990</v>
      </c>
      <c r="B24" s="112">
        <v>1</v>
      </c>
      <c r="C24" s="114">
        <v>0.0035</v>
      </c>
    </row>
    <row r="25" spans="1:3" ht="15">
      <c r="A25" s="113">
        <f t="shared" si="0"/>
        <v>1991</v>
      </c>
      <c r="B25" s="113">
        <v>1</v>
      </c>
      <c r="C25" s="114">
        <v>0.008781</v>
      </c>
    </row>
    <row r="26" spans="1:3" ht="15">
      <c r="A26" s="113">
        <f t="shared" si="0"/>
        <v>1992</v>
      </c>
      <c r="B26" s="113">
        <v>1</v>
      </c>
      <c r="C26" s="114">
        <v>0.04</v>
      </c>
    </row>
    <row r="27" spans="1:3" ht="15">
      <c r="A27" s="113">
        <f t="shared" si="0"/>
        <v>1993</v>
      </c>
      <c r="B27" s="113">
        <v>1</v>
      </c>
      <c r="C27" s="114">
        <v>0.08846</v>
      </c>
    </row>
    <row r="28" spans="1:3" ht="15">
      <c r="A28" s="113">
        <f t="shared" si="0"/>
        <v>1994</v>
      </c>
      <c r="B28" s="113">
        <v>1</v>
      </c>
      <c r="C28" s="115">
        <v>0.196714</v>
      </c>
    </row>
    <row r="29" spans="1:3" ht="15">
      <c r="A29" s="113">
        <f t="shared" si="0"/>
        <v>1995</v>
      </c>
      <c r="B29" s="113">
        <v>1</v>
      </c>
      <c r="C29" s="115">
        <v>0.262951</v>
      </c>
    </row>
    <row r="30" spans="1:3" ht="15">
      <c r="A30" s="113">
        <f t="shared" si="0"/>
        <v>1996</v>
      </c>
      <c r="B30" s="113">
        <v>1</v>
      </c>
      <c r="C30" s="115">
        <v>0.38629</v>
      </c>
    </row>
    <row r="31" spans="1:3" ht="15">
      <c r="A31" s="113">
        <f t="shared" si="0"/>
        <v>1997</v>
      </c>
      <c r="B31" s="113">
        <v>1</v>
      </c>
      <c r="C31" s="115">
        <v>0.809092</v>
      </c>
    </row>
    <row r="32" spans="1:3" ht="15">
      <c r="A32" s="113">
        <f t="shared" si="0"/>
        <v>1998</v>
      </c>
      <c r="B32" s="113">
        <v>1</v>
      </c>
      <c r="C32" s="116">
        <v>0.998925</v>
      </c>
    </row>
    <row r="33" spans="1:3" ht="15">
      <c r="A33" s="113">
        <f t="shared" si="0"/>
        <v>1999</v>
      </c>
      <c r="B33" s="112">
        <v>1</v>
      </c>
      <c r="C33" s="112">
        <v>1.6296</v>
      </c>
    </row>
    <row r="34" spans="1:3" ht="15">
      <c r="A34" s="113">
        <f t="shared" si="0"/>
        <v>2000</v>
      </c>
      <c r="B34" s="112">
        <v>1</v>
      </c>
      <c r="C34" s="112">
        <v>1.9956</v>
      </c>
    </row>
    <row r="35" spans="1:3" ht="15">
      <c r="A35" s="113">
        <f t="shared" si="0"/>
        <v>2001</v>
      </c>
      <c r="B35" s="112">
        <v>1</v>
      </c>
      <c r="C35" s="112">
        <v>2.6027</v>
      </c>
    </row>
    <row r="36" spans="1:3" ht="15">
      <c r="A36" s="113">
        <f t="shared" si="0"/>
        <v>2002</v>
      </c>
      <c r="B36" s="112">
        <v>1</v>
      </c>
      <c r="C36" s="112">
        <v>3.1255</v>
      </c>
    </row>
    <row r="37" spans="1:3" ht="15">
      <c r="A37" s="113">
        <f t="shared" si="0"/>
        <v>2003</v>
      </c>
      <c r="B37" s="112">
        <v>1</v>
      </c>
      <c r="C37" s="112">
        <v>3.7555</v>
      </c>
    </row>
    <row r="38" spans="1:3" ht="15">
      <c r="A38" s="113">
        <f t="shared" si="0"/>
        <v>2004</v>
      </c>
      <c r="B38" s="112">
        <v>1</v>
      </c>
      <c r="C38" s="112">
        <v>4.0532</v>
      </c>
    </row>
    <row r="39" spans="1:3" ht="15">
      <c r="A39" s="113">
        <f t="shared" si="0"/>
        <v>2005</v>
      </c>
      <c r="B39" s="112">
        <v>1</v>
      </c>
      <c r="C39" s="112">
        <v>3.6234</v>
      </c>
    </row>
    <row r="40" spans="1:3" ht="15">
      <c r="A40" s="113">
        <f t="shared" si="0"/>
        <v>2006</v>
      </c>
      <c r="B40" s="112">
        <v>1</v>
      </c>
      <c r="C40" s="112">
        <v>3.5245</v>
      </c>
    </row>
    <row r="41" spans="1:3" ht="15">
      <c r="A41" s="113">
        <f t="shared" si="0"/>
        <v>2007</v>
      </c>
      <c r="B41" s="112">
        <v>1</v>
      </c>
      <c r="C41" s="112">
        <v>3.3373</v>
      </c>
    </row>
    <row r="42" spans="1:3" ht="15">
      <c r="A42" s="113">
        <f t="shared" si="0"/>
        <v>2008</v>
      </c>
      <c r="B42" s="112">
        <v>1</v>
      </c>
      <c r="C42" s="112">
        <v>3.6827</v>
      </c>
    </row>
    <row r="43" spans="1:3" ht="15">
      <c r="A43" s="113">
        <f t="shared" si="0"/>
        <v>2009</v>
      </c>
      <c r="B43" s="112">
        <v>1</v>
      </c>
      <c r="C43" s="112">
        <v>4.1307</v>
      </c>
    </row>
    <row r="44" spans="1:3" ht="15">
      <c r="A44" s="113">
        <f t="shared" si="0"/>
        <v>2010</v>
      </c>
      <c r="B44" s="112">
        <v>1</v>
      </c>
      <c r="C44" s="112">
        <v>4.2099</v>
      </c>
    </row>
    <row r="45" spans="1:3" ht="15">
      <c r="A45" s="113">
        <f t="shared" si="0"/>
        <v>2011</v>
      </c>
      <c r="B45" s="112">
        <v>1</v>
      </c>
      <c r="C45" s="112">
        <v>4.2379</v>
      </c>
    </row>
    <row r="46" spans="1:3" ht="15">
      <c r="A46" s="113">
        <f t="shared" si="0"/>
        <v>2012</v>
      </c>
      <c r="B46" s="117">
        <v>1</v>
      </c>
      <c r="C46" s="118">
        <v>4.456</v>
      </c>
    </row>
    <row r="47" spans="1:3" ht="15">
      <c r="A47" s="113">
        <f t="shared" si="0"/>
        <v>2013</v>
      </c>
      <c r="B47" s="117">
        <v>1</v>
      </c>
      <c r="C47" s="118">
        <v>4.419</v>
      </c>
    </row>
    <row r="48" spans="1:3" ht="15">
      <c r="A48" s="113">
        <f t="shared" si="0"/>
        <v>2014</v>
      </c>
      <c r="B48" s="117">
        <v>1</v>
      </c>
      <c r="C48" s="118">
        <v>4.4446</v>
      </c>
    </row>
  </sheetData>
  <sheetProtection password="952F" sheet="1"/>
  <mergeCells count="2">
    <mergeCell ref="A4:C4"/>
    <mergeCell ref="H4:J4"/>
  </mergeCells>
  <dataValidations count="1">
    <dataValidation type="list" allowBlank="1" showInputMessage="1" showErrorMessage="1" sqref="H6">
      <formula1>$A$6:$A$48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4:D44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9.140625" style="111" customWidth="1"/>
    <col min="2" max="2" width="27.7109375" style="111" customWidth="1"/>
    <col min="3" max="6" width="9.140625" style="111" customWidth="1"/>
  </cols>
  <sheetData>
    <row r="4" spans="1:2" ht="15">
      <c r="A4" s="121" t="s">
        <v>194</v>
      </c>
      <c r="B4" s="112" t="s">
        <v>195</v>
      </c>
    </row>
    <row r="5" spans="1:2" ht="15">
      <c r="A5" s="122" t="s">
        <v>196</v>
      </c>
      <c r="B5" s="123" t="s">
        <v>218</v>
      </c>
    </row>
    <row r="6" spans="1:2" ht="15">
      <c r="A6" s="122" t="s">
        <v>198</v>
      </c>
      <c r="B6" s="124" t="s">
        <v>15</v>
      </c>
    </row>
    <row r="7" spans="1:2" ht="15">
      <c r="A7" s="122" t="s">
        <v>200</v>
      </c>
      <c r="B7" s="123" t="s">
        <v>206</v>
      </c>
    </row>
    <row r="8" spans="1:2" ht="15">
      <c r="A8" s="122" t="s">
        <v>202</v>
      </c>
      <c r="B8" s="123" t="s">
        <v>21</v>
      </c>
    </row>
    <row r="9" spans="1:2" ht="15">
      <c r="A9" s="122" t="s">
        <v>203</v>
      </c>
      <c r="B9" s="124" t="s">
        <v>18</v>
      </c>
    </row>
    <row r="10" spans="1:2" ht="15">
      <c r="A10" s="122" t="s">
        <v>205</v>
      </c>
      <c r="B10" s="123" t="s">
        <v>201</v>
      </c>
    </row>
    <row r="11" spans="1:2" ht="15">
      <c r="A11" s="122" t="s">
        <v>207</v>
      </c>
      <c r="B11" s="124" t="s">
        <v>17</v>
      </c>
    </row>
    <row r="12" spans="1:2" ht="15">
      <c r="A12" s="122" t="s">
        <v>208</v>
      </c>
      <c r="B12" s="123" t="s">
        <v>12</v>
      </c>
    </row>
    <row r="13" spans="1:2" ht="15">
      <c r="A13" s="122" t="s">
        <v>209</v>
      </c>
      <c r="B13" s="124" t="s">
        <v>16</v>
      </c>
    </row>
    <row r="14" spans="1:2" ht="15">
      <c r="A14" s="122" t="s">
        <v>211</v>
      </c>
      <c r="B14" s="123" t="s">
        <v>14</v>
      </c>
    </row>
    <row r="15" spans="1:2" ht="15">
      <c r="A15" s="122" t="s">
        <v>213</v>
      </c>
      <c r="B15" s="123" t="s">
        <v>216</v>
      </c>
    </row>
    <row r="16" spans="1:2" ht="15">
      <c r="A16" s="122" t="s">
        <v>214</v>
      </c>
      <c r="B16" s="123" t="s">
        <v>19</v>
      </c>
    </row>
    <row r="17" spans="1:2" ht="15">
      <c r="A17" s="122" t="s">
        <v>215</v>
      </c>
      <c r="B17" s="123" t="s">
        <v>199</v>
      </c>
    </row>
    <row r="18" spans="1:2" ht="15">
      <c r="A18" s="122" t="s">
        <v>217</v>
      </c>
      <c r="B18" s="123" t="s">
        <v>197</v>
      </c>
    </row>
    <row r="19" spans="1:2" ht="15">
      <c r="A19" s="122" t="s">
        <v>219</v>
      </c>
      <c r="B19" s="123" t="s">
        <v>222</v>
      </c>
    </row>
    <row r="20" spans="1:2" ht="15">
      <c r="A20" s="122" t="s">
        <v>221</v>
      </c>
      <c r="B20" s="123" t="s">
        <v>5</v>
      </c>
    </row>
    <row r="21" spans="1:2" ht="15">
      <c r="A21" s="122" t="s">
        <v>223</v>
      </c>
      <c r="B21" s="123" t="s">
        <v>225</v>
      </c>
    </row>
    <row r="22" spans="1:2" ht="15">
      <c r="A22" s="122" t="s">
        <v>224</v>
      </c>
      <c r="B22" s="123" t="s">
        <v>220</v>
      </c>
    </row>
    <row r="23" spans="1:2" ht="15">
      <c r="A23" s="125" t="s">
        <v>226</v>
      </c>
      <c r="B23" s="123" t="s">
        <v>11</v>
      </c>
    </row>
    <row r="24" spans="1:2" ht="15">
      <c r="A24" s="122" t="s">
        <v>228</v>
      </c>
      <c r="B24" s="123" t="s">
        <v>204</v>
      </c>
    </row>
    <row r="25" spans="1:2" ht="15">
      <c r="A25" s="122" t="s">
        <v>229</v>
      </c>
      <c r="B25" s="123" t="s">
        <v>210</v>
      </c>
    </row>
    <row r="26" spans="1:2" ht="15">
      <c r="A26" s="122" t="s">
        <v>230</v>
      </c>
      <c r="B26" s="126" t="s">
        <v>13</v>
      </c>
    </row>
    <row r="27" spans="1:2" ht="15">
      <c r="A27" s="122" t="s">
        <v>231</v>
      </c>
      <c r="B27" s="123" t="s">
        <v>212</v>
      </c>
    </row>
    <row r="28" spans="1:4" ht="15">
      <c r="A28" s="122" t="s">
        <v>232</v>
      </c>
      <c r="B28" s="124" t="s">
        <v>260</v>
      </c>
      <c r="D28" s="111" t="s">
        <v>20</v>
      </c>
    </row>
    <row r="29" spans="1:2" ht="15">
      <c r="A29" s="122" t="s">
        <v>233</v>
      </c>
      <c r="B29" s="124" t="s">
        <v>227</v>
      </c>
    </row>
    <row r="30" spans="1:2" ht="15">
      <c r="A30" s="122" t="s">
        <v>234</v>
      </c>
      <c r="B30" s="124"/>
    </row>
    <row r="31" spans="1:2" ht="15">
      <c r="A31" s="122" t="s">
        <v>235</v>
      </c>
      <c r="B31" s="124"/>
    </row>
    <row r="32" spans="1:2" ht="15">
      <c r="A32" s="122" t="s">
        <v>236</v>
      </c>
      <c r="B32" s="124"/>
    </row>
    <row r="33" spans="1:2" ht="15">
      <c r="A33" s="122" t="s">
        <v>237</v>
      </c>
      <c r="B33" s="124"/>
    </row>
    <row r="34" spans="1:2" ht="15">
      <c r="A34" s="122" t="s">
        <v>237</v>
      </c>
      <c r="B34" s="124"/>
    </row>
    <row r="35" spans="1:2" ht="15">
      <c r="A35" s="122" t="s">
        <v>238</v>
      </c>
      <c r="B35" s="124"/>
    </row>
    <row r="36" spans="1:2" ht="15">
      <c r="A36" s="122" t="s">
        <v>239</v>
      </c>
      <c r="B36" s="124"/>
    </row>
    <row r="37" spans="1:2" ht="15">
      <c r="A37" s="122" t="s">
        <v>240</v>
      </c>
      <c r="B37" s="124"/>
    </row>
    <row r="38" spans="1:2" ht="15">
      <c r="A38" s="122" t="s">
        <v>241</v>
      </c>
      <c r="B38" s="124"/>
    </row>
    <row r="39" spans="1:2" ht="15">
      <c r="A39" s="122" t="s">
        <v>242</v>
      </c>
      <c r="B39" s="124"/>
    </row>
    <row r="40" spans="1:2" ht="15">
      <c r="A40" s="122" t="s">
        <v>243</v>
      </c>
      <c r="B40" s="124"/>
    </row>
    <row r="41" spans="1:2" ht="15">
      <c r="A41" s="122" t="s">
        <v>244</v>
      </c>
      <c r="B41" s="124"/>
    </row>
    <row r="42" spans="1:2" ht="15">
      <c r="A42" s="122" t="s">
        <v>245</v>
      </c>
      <c r="B42" s="124"/>
    </row>
    <row r="43" spans="1:2" ht="15">
      <c r="A43" s="122" t="s">
        <v>246</v>
      </c>
      <c r="B43" s="124"/>
    </row>
    <row r="44" spans="1:2" ht="15">
      <c r="A44" s="122" t="s">
        <v>247</v>
      </c>
      <c r="B44" s="124"/>
    </row>
  </sheetData>
  <sheetProtection password="952F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7109375" style="12" customWidth="1"/>
    <col min="2" max="2" width="24.7109375" style="20" customWidth="1"/>
    <col min="3" max="3" width="46.7109375" style="20" customWidth="1"/>
    <col min="4" max="4" width="19.7109375" style="12" customWidth="1"/>
    <col min="5" max="5" width="17.7109375" style="12" customWidth="1"/>
    <col min="6" max="6" width="5.7109375" style="12" customWidth="1"/>
    <col min="7" max="7" width="12.7109375" style="12" customWidth="1"/>
    <col min="8" max="8" width="8.7109375" style="9" customWidth="1"/>
    <col min="9" max="16384" width="9.140625" style="9" customWidth="1"/>
  </cols>
  <sheetData>
    <row r="1" spans="1:7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</row>
    <row r="2" spans="1:7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</row>
    <row r="3" spans="1:7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9"/>
      <c r="B5" s="9"/>
      <c r="C5" s="9"/>
      <c r="D5" s="9"/>
      <c r="E5" s="9"/>
      <c r="F5" s="9"/>
      <c r="G5" s="9"/>
    </row>
    <row r="6" spans="1:8" ht="12.75">
      <c r="A6" s="9"/>
      <c r="B6" s="186" t="s">
        <v>153</v>
      </c>
      <c r="C6" s="186"/>
      <c r="D6" s="186"/>
      <c r="E6" s="186"/>
      <c r="F6" s="186"/>
      <c r="G6" s="186"/>
      <c r="H6" s="186"/>
    </row>
    <row r="7" spans="1:7" ht="12.75">
      <c r="A7" s="9"/>
      <c r="B7" s="9"/>
      <c r="C7" s="9"/>
      <c r="D7" s="9"/>
      <c r="E7" s="9"/>
      <c r="F7" s="9"/>
      <c r="G7" s="9"/>
    </row>
    <row r="8" spans="1:8" s="19" customFormat="1" ht="51">
      <c r="A8" s="2" t="s">
        <v>144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1</v>
      </c>
      <c r="H8" s="2" t="s">
        <v>148</v>
      </c>
    </row>
    <row r="9" spans="1:8" ht="12.75">
      <c r="A9" s="8"/>
      <c r="B9" s="88"/>
      <c r="C9" s="88"/>
      <c r="D9" s="8"/>
      <c r="E9" s="8"/>
      <c r="F9" s="8"/>
      <c r="G9" s="8"/>
      <c r="H9" s="37">
        <f>SUM(H10:H24)</f>
        <v>0</v>
      </c>
    </row>
    <row r="10" spans="1:8" ht="12.75">
      <c r="A10" s="8">
        <v>1</v>
      </c>
      <c r="B10" s="53"/>
      <c r="C10" s="53"/>
      <c r="D10" s="31"/>
      <c r="E10" s="31"/>
      <c r="F10" s="31"/>
      <c r="G10" s="31"/>
      <c r="H10" s="34">
        <f>IF(OR(B10="",G10=0)=FALSE,(G10/(3*((LEN(B10)-LEN(SUBSTITUTE(B10,",","")))+1))),"")</f>
      </c>
    </row>
    <row r="11" spans="1:8" ht="12.75">
      <c r="A11" s="8">
        <v>2</v>
      </c>
      <c r="B11" s="53"/>
      <c r="C11" s="53"/>
      <c r="D11" s="31"/>
      <c r="E11" s="31"/>
      <c r="F11" s="31"/>
      <c r="G11" s="31"/>
      <c r="H11" s="34">
        <f aca="true" t="shared" si="0" ref="H11:H24">IF(OR(B11="",G11=0)=FALSE,(G11/(3*((LEN(B11)-LEN(SUBSTITUTE(B11,",","")))+1))),"")</f>
      </c>
    </row>
    <row r="12" spans="1:8" ht="12.75">
      <c r="A12" s="8">
        <v>3</v>
      </c>
      <c r="B12" s="53"/>
      <c r="C12" s="53"/>
      <c r="D12" s="31"/>
      <c r="E12" s="31"/>
      <c r="F12" s="31"/>
      <c r="G12" s="31"/>
      <c r="H12" s="34">
        <f t="shared" si="0"/>
      </c>
    </row>
    <row r="13" spans="1:8" ht="12.75">
      <c r="A13" s="8">
        <v>4</v>
      </c>
      <c r="B13" s="53"/>
      <c r="C13" s="53"/>
      <c r="D13" s="31"/>
      <c r="E13" s="31"/>
      <c r="F13" s="31"/>
      <c r="G13" s="31"/>
      <c r="H13" s="34">
        <f t="shared" si="0"/>
      </c>
    </row>
    <row r="14" spans="1:8" ht="12.75">
      <c r="A14" s="8">
        <v>5</v>
      </c>
      <c r="B14" s="53"/>
      <c r="C14" s="53"/>
      <c r="D14" s="31"/>
      <c r="E14" s="31"/>
      <c r="F14" s="31"/>
      <c r="G14" s="31"/>
      <c r="H14" s="34">
        <f t="shared" si="0"/>
      </c>
    </row>
    <row r="15" spans="1:8" ht="12.75">
      <c r="A15" s="8">
        <v>6</v>
      </c>
      <c r="B15" s="53"/>
      <c r="C15" s="53"/>
      <c r="D15" s="31"/>
      <c r="E15" s="31"/>
      <c r="F15" s="31"/>
      <c r="G15" s="31"/>
      <c r="H15" s="34">
        <f t="shared" si="0"/>
      </c>
    </row>
    <row r="16" spans="1:8" ht="12.75">
      <c r="A16" s="8">
        <v>7</v>
      </c>
      <c r="B16" s="53"/>
      <c r="C16" s="53"/>
      <c r="D16" s="31"/>
      <c r="E16" s="31"/>
      <c r="F16" s="31"/>
      <c r="G16" s="31"/>
      <c r="H16" s="34">
        <f t="shared" si="0"/>
      </c>
    </row>
    <row r="17" spans="1:8" ht="12.75">
      <c r="A17" s="8">
        <v>8</v>
      </c>
      <c r="B17" s="53"/>
      <c r="C17" s="53"/>
      <c r="D17" s="31"/>
      <c r="E17" s="31"/>
      <c r="F17" s="31"/>
      <c r="G17" s="31"/>
      <c r="H17" s="34">
        <f t="shared" si="0"/>
      </c>
    </row>
    <row r="18" spans="1:8" ht="12.75">
      <c r="A18" s="8">
        <v>9</v>
      </c>
      <c r="B18" s="53"/>
      <c r="C18" s="53"/>
      <c r="D18" s="31"/>
      <c r="E18" s="31"/>
      <c r="F18" s="31"/>
      <c r="G18" s="31"/>
      <c r="H18" s="34">
        <f t="shared" si="0"/>
      </c>
    </row>
    <row r="19" spans="1:8" ht="12.75">
      <c r="A19" s="8">
        <v>10</v>
      </c>
      <c r="B19" s="53"/>
      <c r="C19" s="53"/>
      <c r="D19" s="31"/>
      <c r="E19" s="31"/>
      <c r="F19" s="31"/>
      <c r="G19" s="31"/>
      <c r="H19" s="34">
        <f t="shared" si="0"/>
      </c>
    </row>
    <row r="20" spans="1:8" ht="12.75">
      <c r="A20" s="8">
        <v>11</v>
      </c>
      <c r="B20" s="53"/>
      <c r="C20" s="53"/>
      <c r="D20" s="31"/>
      <c r="E20" s="31"/>
      <c r="F20" s="31"/>
      <c r="G20" s="31"/>
      <c r="H20" s="34">
        <f t="shared" si="0"/>
      </c>
    </row>
    <row r="21" spans="1:8" ht="12.75">
      <c r="A21" s="8">
        <v>12</v>
      </c>
      <c r="B21" s="53"/>
      <c r="C21" s="53"/>
      <c r="D21" s="31"/>
      <c r="E21" s="31"/>
      <c r="F21" s="31"/>
      <c r="G21" s="31"/>
      <c r="H21" s="34">
        <f t="shared" si="0"/>
      </c>
    </row>
    <row r="22" spans="1:8" ht="12.75">
      <c r="A22" s="8">
        <v>13</v>
      </c>
      <c r="B22" s="53"/>
      <c r="C22" s="53"/>
      <c r="D22" s="31"/>
      <c r="E22" s="31"/>
      <c r="F22" s="31"/>
      <c r="G22" s="31"/>
      <c r="H22" s="34">
        <f t="shared" si="0"/>
      </c>
    </row>
    <row r="23" spans="1:8" ht="12.75">
      <c r="A23" s="8">
        <v>14</v>
      </c>
      <c r="B23" s="53"/>
      <c r="C23" s="53"/>
      <c r="D23" s="31"/>
      <c r="E23" s="31"/>
      <c r="F23" s="31"/>
      <c r="G23" s="31"/>
      <c r="H23" s="34">
        <f t="shared" si="0"/>
      </c>
    </row>
    <row r="24" spans="1:8" ht="12.75">
      <c r="A24" s="8">
        <v>15</v>
      </c>
      <c r="B24" s="53"/>
      <c r="C24" s="53"/>
      <c r="D24" s="31"/>
      <c r="E24" s="31"/>
      <c r="F24" s="31"/>
      <c r="G24" s="31"/>
      <c r="H24" s="34">
        <f t="shared" si="0"/>
      </c>
    </row>
    <row r="25" spans="2:3" ht="12.75">
      <c r="B25" s="81"/>
      <c r="C25" s="81"/>
    </row>
    <row r="26" spans="2:3" ht="12.75">
      <c r="B26" s="81"/>
      <c r="C26" s="81"/>
    </row>
    <row r="27" spans="2:3" ht="12.75">
      <c r="B27" s="81"/>
      <c r="C27" s="81"/>
    </row>
    <row r="28" spans="2:3" ht="12.75">
      <c r="B28" s="81"/>
      <c r="C28" s="81"/>
    </row>
    <row r="29" spans="2:3" ht="12.75">
      <c r="B29" s="81"/>
      <c r="C29" s="81"/>
    </row>
    <row r="30" spans="2:3" ht="12.75">
      <c r="B30" s="81"/>
      <c r="C30" s="81"/>
    </row>
    <row r="31" spans="2:3" ht="12.75">
      <c r="B31" s="81"/>
      <c r="C31" s="81"/>
    </row>
    <row r="32" spans="2:3" ht="12.75">
      <c r="B32" s="81"/>
      <c r="C32" s="81"/>
    </row>
    <row r="33" spans="2:3" ht="12.75">
      <c r="B33" s="81"/>
      <c r="C33" s="81"/>
    </row>
    <row r="34" spans="2:3" ht="12.75">
      <c r="B34" s="81"/>
      <c r="C34" s="81"/>
    </row>
    <row r="35" spans="2:3" ht="12.75">
      <c r="B35" s="81"/>
      <c r="C35" s="81"/>
    </row>
    <row r="36" spans="2:3" ht="12.75">
      <c r="B36" s="81"/>
      <c r="C36" s="81"/>
    </row>
    <row r="37" spans="2:3" ht="12.75">
      <c r="B37" s="81"/>
      <c r="C37" s="81"/>
    </row>
    <row r="38" spans="2:3" ht="12.75">
      <c r="B38" s="81"/>
      <c r="C38" s="81"/>
    </row>
    <row r="39" spans="2:3" ht="12.75">
      <c r="B39" s="81"/>
      <c r="C39" s="81"/>
    </row>
    <row r="40" spans="2:3" ht="12.75">
      <c r="B40" s="81"/>
      <c r="C40" s="81"/>
    </row>
    <row r="41" spans="2:3" ht="12.75">
      <c r="B41" s="81"/>
      <c r="C41" s="81"/>
    </row>
    <row r="42" spans="2:3" ht="12.75">
      <c r="B42" s="81"/>
      <c r="C42" s="81"/>
    </row>
    <row r="43" spans="2:3" ht="12.75">
      <c r="B43" s="81"/>
      <c r="C43" s="81"/>
    </row>
    <row r="44" spans="2:3" ht="12.75">
      <c r="B44" s="81"/>
      <c r="C44" s="81"/>
    </row>
    <row r="45" spans="2:3" ht="12.75">
      <c r="B45" s="81"/>
      <c r="C45" s="81"/>
    </row>
    <row r="46" spans="2:3" ht="12.75">
      <c r="B46" s="81"/>
      <c r="C46" s="81"/>
    </row>
    <row r="47" spans="2:3" ht="12.75">
      <c r="B47" s="81"/>
      <c r="C47" s="81"/>
    </row>
  </sheetData>
  <sheetProtection password="952F" sheet="1"/>
  <mergeCells count="2">
    <mergeCell ref="A1:C1"/>
    <mergeCell ref="B6:H6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zoomScalePageLayoutView="0" workbookViewId="0" topLeftCell="A1">
      <selection activeCell="B10" sqref="B10:G10"/>
    </sheetView>
  </sheetViews>
  <sheetFormatPr defaultColWidth="9.140625" defaultRowHeight="15"/>
  <cols>
    <col min="1" max="1" width="4.7109375" style="14" customWidth="1"/>
    <col min="2" max="2" width="24.7109375" style="20" customWidth="1"/>
    <col min="3" max="3" width="46.7109375" style="20" customWidth="1"/>
    <col min="4" max="4" width="19.7109375" style="9" customWidth="1"/>
    <col min="5" max="5" width="17.7109375" style="9" customWidth="1"/>
    <col min="6" max="6" width="5.7109375" style="9" customWidth="1"/>
    <col min="7" max="7" width="12.7109375" style="9" customWidth="1"/>
    <col min="8" max="8" width="8.7109375" style="1" customWidth="1"/>
    <col min="9" max="16384" width="9.140625" style="1" customWidth="1"/>
  </cols>
  <sheetData>
    <row r="1" spans="1:7" ht="12.75">
      <c r="A1" s="185" t="str">
        <f>'Date initiale'!B13</f>
        <v>Inginerie energetică</v>
      </c>
      <c r="B1" s="185"/>
      <c r="C1" s="185"/>
      <c r="D1" s="1"/>
      <c r="E1" s="1"/>
      <c r="F1" s="1"/>
      <c r="G1" s="1"/>
    </row>
    <row r="2" spans="1:7" ht="12.75">
      <c r="A2" s="1" t="str">
        <f>'Date initiale'!B15</f>
        <v>Facultatea de Electrotehnică şi Electronergetică</v>
      </c>
      <c r="B2" s="1"/>
      <c r="C2" s="1"/>
      <c r="D2" s="1"/>
      <c r="E2" s="1"/>
      <c r="F2" s="1"/>
      <c r="G2" s="1"/>
    </row>
    <row r="3" spans="1:7" ht="12.75">
      <c r="A3" s="1" t="str">
        <f>'Date initiale'!B16</f>
        <v>Departamentul de Electroenegetică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8" ht="12.75">
      <c r="A6" s="1"/>
      <c r="B6" s="188" t="s">
        <v>154</v>
      </c>
      <c r="C6" s="188"/>
      <c r="D6" s="188"/>
      <c r="E6" s="188"/>
      <c r="F6" s="188"/>
      <c r="G6" s="188"/>
      <c r="H6" s="188"/>
    </row>
    <row r="7" spans="1:7" ht="12.75">
      <c r="A7" s="1"/>
      <c r="B7" s="1"/>
      <c r="C7" s="1"/>
      <c r="D7" s="1"/>
      <c r="E7" s="1"/>
      <c r="F7" s="1"/>
      <c r="G7" s="1"/>
    </row>
    <row r="8" spans="1:8" s="4" customFormat="1" ht="51">
      <c r="A8" s="2" t="s">
        <v>144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53</v>
      </c>
      <c r="G8" s="2" t="s">
        <v>1</v>
      </c>
      <c r="H8" s="2" t="s">
        <v>148</v>
      </c>
    </row>
    <row r="9" spans="1:8" ht="12.75">
      <c r="A9" s="25"/>
      <c r="B9" s="6"/>
      <c r="C9" s="6"/>
      <c r="D9" s="8"/>
      <c r="E9" s="8"/>
      <c r="F9" s="8"/>
      <c r="G9" s="8"/>
      <c r="H9" s="38">
        <f>SUM(H10:H24)</f>
        <v>4.476190476190476</v>
      </c>
    </row>
    <row r="10" spans="1:8" ht="76.5">
      <c r="A10" s="25">
        <v>1</v>
      </c>
      <c r="B10" s="30" t="s">
        <v>280</v>
      </c>
      <c r="C10" s="30" t="s">
        <v>281</v>
      </c>
      <c r="D10" s="31" t="s">
        <v>282</v>
      </c>
      <c r="E10" s="31" t="s">
        <v>283</v>
      </c>
      <c r="F10" s="31">
        <v>2009</v>
      </c>
      <c r="G10" s="31">
        <v>188</v>
      </c>
      <c r="H10" s="36">
        <f>IF(OR(B10="",G10=0)=FALSE,(G10/(7*((LEN(B10)-LEN(SUBSTITUTE(B10,",","")))+1))),"")</f>
        <v>4.476190476190476</v>
      </c>
    </row>
    <row r="11" spans="1:8" ht="12.75">
      <c r="A11" s="25">
        <v>2</v>
      </c>
      <c r="B11" s="53"/>
      <c r="C11" s="53"/>
      <c r="D11" s="31"/>
      <c r="E11" s="31"/>
      <c r="F11" s="31"/>
      <c r="G11" s="31"/>
      <c r="H11" s="36">
        <f aca="true" t="shared" si="0" ref="H11:H24">IF(OR(B11="",G11=0)=FALSE,(G11/(7*((LEN(B11)-LEN(SUBSTITUTE(B11,",","")))+1))),"")</f>
      </c>
    </row>
    <row r="12" spans="1:8" ht="12.75">
      <c r="A12" s="25">
        <v>3</v>
      </c>
      <c r="B12" s="53"/>
      <c r="C12" s="53"/>
      <c r="D12" s="31"/>
      <c r="E12" s="31"/>
      <c r="F12" s="31"/>
      <c r="G12" s="31"/>
      <c r="H12" s="36">
        <f t="shared" si="0"/>
      </c>
    </row>
    <row r="13" spans="1:8" ht="12.75">
      <c r="A13" s="25">
        <v>4</v>
      </c>
      <c r="B13" s="53"/>
      <c r="C13" s="53"/>
      <c r="D13" s="31"/>
      <c r="E13" s="31"/>
      <c r="F13" s="31"/>
      <c r="G13" s="31"/>
      <c r="H13" s="36">
        <f t="shared" si="0"/>
      </c>
    </row>
    <row r="14" spans="1:8" ht="12.75">
      <c r="A14" s="25">
        <v>5</v>
      </c>
      <c r="B14" s="53"/>
      <c r="C14" s="53"/>
      <c r="D14" s="31"/>
      <c r="E14" s="31"/>
      <c r="F14" s="31"/>
      <c r="G14" s="31"/>
      <c r="H14" s="36">
        <f t="shared" si="0"/>
      </c>
    </row>
    <row r="15" spans="1:8" ht="12.75">
      <c r="A15" s="25">
        <v>6</v>
      </c>
      <c r="B15" s="53"/>
      <c r="C15" s="53"/>
      <c r="D15" s="31"/>
      <c r="E15" s="31"/>
      <c r="F15" s="31"/>
      <c r="G15" s="31"/>
      <c r="H15" s="36">
        <f t="shared" si="0"/>
      </c>
    </row>
    <row r="16" spans="1:8" ht="12.75">
      <c r="A16" s="25">
        <v>7</v>
      </c>
      <c r="B16" s="53"/>
      <c r="C16" s="53"/>
      <c r="D16" s="31"/>
      <c r="E16" s="31"/>
      <c r="F16" s="31"/>
      <c r="G16" s="31"/>
      <c r="H16" s="36">
        <f t="shared" si="0"/>
      </c>
    </row>
    <row r="17" spans="1:8" ht="12.75">
      <c r="A17" s="25">
        <v>8</v>
      </c>
      <c r="B17" s="53"/>
      <c r="C17" s="53"/>
      <c r="D17" s="31"/>
      <c r="E17" s="31"/>
      <c r="F17" s="31"/>
      <c r="G17" s="31"/>
      <c r="H17" s="36">
        <f t="shared" si="0"/>
      </c>
    </row>
    <row r="18" spans="1:8" ht="12.75">
      <c r="A18" s="25">
        <v>9</v>
      </c>
      <c r="B18" s="53"/>
      <c r="C18" s="53"/>
      <c r="D18" s="31"/>
      <c r="E18" s="31"/>
      <c r="F18" s="31"/>
      <c r="G18" s="31"/>
      <c r="H18" s="36">
        <f t="shared" si="0"/>
      </c>
    </row>
    <row r="19" spans="1:8" ht="12.75">
      <c r="A19" s="25">
        <v>10</v>
      </c>
      <c r="B19" s="53"/>
      <c r="C19" s="53"/>
      <c r="D19" s="31"/>
      <c r="E19" s="31"/>
      <c r="F19" s="31"/>
      <c r="G19" s="31"/>
      <c r="H19" s="36">
        <f t="shared" si="0"/>
      </c>
    </row>
    <row r="20" spans="1:8" ht="12.75">
      <c r="A20" s="25">
        <v>11</v>
      </c>
      <c r="B20" s="53"/>
      <c r="C20" s="53"/>
      <c r="D20" s="31"/>
      <c r="E20" s="31"/>
      <c r="F20" s="31"/>
      <c r="G20" s="31"/>
      <c r="H20" s="36">
        <f t="shared" si="0"/>
      </c>
    </row>
    <row r="21" spans="1:8" ht="12.75">
      <c r="A21" s="25">
        <v>12</v>
      </c>
      <c r="B21" s="53"/>
      <c r="C21" s="53"/>
      <c r="D21" s="31"/>
      <c r="E21" s="31"/>
      <c r="F21" s="31"/>
      <c r="G21" s="31"/>
      <c r="H21" s="36">
        <f t="shared" si="0"/>
      </c>
    </row>
    <row r="22" spans="1:8" ht="12.75">
      <c r="A22" s="25">
        <v>13</v>
      </c>
      <c r="B22" s="53"/>
      <c r="C22" s="53"/>
      <c r="D22" s="31"/>
      <c r="E22" s="31"/>
      <c r="F22" s="31"/>
      <c r="G22" s="31"/>
      <c r="H22" s="36">
        <f t="shared" si="0"/>
      </c>
    </row>
    <row r="23" spans="1:8" ht="12.75">
      <c r="A23" s="25">
        <v>14</v>
      </c>
      <c r="B23" s="53"/>
      <c r="C23" s="53"/>
      <c r="D23" s="31"/>
      <c r="E23" s="31"/>
      <c r="F23" s="31"/>
      <c r="G23" s="31"/>
      <c r="H23" s="36">
        <f t="shared" si="0"/>
      </c>
    </row>
    <row r="24" spans="1:8" ht="12.75">
      <c r="A24" s="25">
        <v>15</v>
      </c>
      <c r="B24" s="53"/>
      <c r="C24" s="53"/>
      <c r="D24" s="31"/>
      <c r="E24" s="31"/>
      <c r="F24" s="31"/>
      <c r="G24" s="31"/>
      <c r="H24" s="36">
        <f t="shared" si="0"/>
      </c>
    </row>
  </sheetData>
  <sheetProtection password="952F" sheet="1"/>
  <mergeCells count="2">
    <mergeCell ref="A1:C1"/>
    <mergeCell ref="B6:H6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zoomScalePageLayoutView="0" workbookViewId="0" topLeftCell="A1">
      <selection activeCell="A6" sqref="A6:H11"/>
    </sheetView>
  </sheetViews>
  <sheetFormatPr defaultColWidth="9.140625" defaultRowHeight="15"/>
  <cols>
    <col min="1" max="1" width="4.7109375" style="18" customWidth="1"/>
    <col min="2" max="2" width="24.7109375" style="17" customWidth="1"/>
    <col min="3" max="3" width="46.7109375" style="17" customWidth="1"/>
    <col min="4" max="4" width="19.7109375" style="18" customWidth="1"/>
    <col min="5" max="5" width="17.7109375" style="18" customWidth="1"/>
    <col min="6" max="6" width="5.7109375" style="18" customWidth="1"/>
    <col min="7" max="7" width="12.7109375" style="18" customWidth="1"/>
    <col min="8" max="8" width="8.7109375" style="18" customWidth="1"/>
    <col min="9" max="16384" width="9.140625" style="15" customWidth="1"/>
  </cols>
  <sheetData>
    <row r="1" spans="1:8" ht="12.75">
      <c r="A1" s="189" t="str">
        <f>'Date initiale'!B13</f>
        <v>Inginerie energetică</v>
      </c>
      <c r="B1" s="189"/>
      <c r="C1" s="189"/>
      <c r="D1" s="54"/>
      <c r="E1" s="54"/>
      <c r="F1" s="54"/>
      <c r="G1" s="54"/>
      <c r="H1" s="54"/>
    </row>
    <row r="2" spans="1:8" ht="12.75">
      <c r="A2" s="55" t="str">
        <f>'Date initiale'!B15</f>
        <v>Facultatea de Electrotehnică şi Electronergetică</v>
      </c>
      <c r="B2" s="55"/>
      <c r="C2" s="55"/>
      <c r="D2" s="54"/>
      <c r="E2" s="54"/>
      <c r="F2" s="54"/>
      <c r="G2" s="54"/>
      <c r="H2" s="54"/>
    </row>
    <row r="3" spans="1:8" ht="12.75">
      <c r="A3" s="55" t="str">
        <f>'Date initiale'!B16</f>
        <v>Departamentul de Electroenegetică</v>
      </c>
      <c r="B3" s="55"/>
      <c r="C3" s="55"/>
      <c r="D3" s="54"/>
      <c r="E3" s="54"/>
      <c r="F3" s="54"/>
      <c r="G3" s="54"/>
      <c r="H3" s="54"/>
    </row>
    <row r="4" spans="1:8" ht="12.75">
      <c r="A4" s="54"/>
      <c r="B4" s="54"/>
      <c r="C4" s="54"/>
      <c r="D4" s="54"/>
      <c r="E4" s="54"/>
      <c r="F4" s="54"/>
      <c r="G4" s="54"/>
      <c r="H4" s="54"/>
    </row>
    <row r="5" spans="1:8" ht="12.75">
      <c r="A5" s="54"/>
      <c r="B5" s="54"/>
      <c r="C5" s="54"/>
      <c r="D5" s="54"/>
      <c r="E5" s="54"/>
      <c r="F5" s="54"/>
      <c r="G5" s="54"/>
      <c r="H5" s="54"/>
    </row>
    <row r="6" spans="1:8" ht="12.75">
      <c r="A6" s="54"/>
      <c r="B6" s="190" t="s">
        <v>155</v>
      </c>
      <c r="C6" s="190"/>
      <c r="D6" s="190"/>
      <c r="E6" s="190"/>
      <c r="F6" s="190"/>
      <c r="G6" s="190"/>
      <c r="H6" s="190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s="16" customFormat="1" ht="35.25" customHeight="1">
      <c r="A8" s="2" t="s">
        <v>144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2</v>
      </c>
      <c r="H8" s="2" t="s">
        <v>148</v>
      </c>
    </row>
    <row r="9" spans="1:8" ht="12.75">
      <c r="A9" s="8"/>
      <c r="B9" s="6"/>
      <c r="C9" s="6"/>
      <c r="D9" s="6"/>
      <c r="E9" s="6"/>
      <c r="F9" s="6"/>
      <c r="G9" s="6"/>
      <c r="H9" s="37">
        <f>SUM(H10:H24)</f>
        <v>31.2</v>
      </c>
    </row>
    <row r="10" spans="1:8" ht="31.5">
      <c r="A10" s="8">
        <v>1</v>
      </c>
      <c r="B10" s="30" t="s">
        <v>266</v>
      </c>
      <c r="C10" s="30" t="s">
        <v>284</v>
      </c>
      <c r="D10" s="31" t="s">
        <v>273</v>
      </c>
      <c r="E10" s="152" t="s">
        <v>285</v>
      </c>
      <c r="F10" s="152">
        <v>2014</v>
      </c>
      <c r="G10" s="152">
        <v>210</v>
      </c>
      <c r="H10" s="34">
        <f>IF(OR(B10="",G10=0)=FALSE,(G10/(10*((LEN(B10)-LEN(SUBSTITUTE(B10,",","")))+1))),"")</f>
        <v>21</v>
      </c>
    </row>
    <row r="11" spans="1:8" ht="47.25">
      <c r="A11" s="8">
        <v>2</v>
      </c>
      <c r="B11" s="150" t="s">
        <v>286</v>
      </c>
      <c r="C11" s="150" t="s">
        <v>287</v>
      </c>
      <c r="D11" s="150" t="s">
        <v>273</v>
      </c>
      <c r="E11" s="156" t="s">
        <v>288</v>
      </c>
      <c r="F11" s="152">
        <v>2009</v>
      </c>
      <c r="G11" s="152">
        <v>204</v>
      </c>
      <c r="H11" s="34">
        <f aca="true" t="shared" si="0" ref="H11:H24">IF(OR(B11="",G11=0)=FALSE,(G11/(10*((LEN(B11)-LEN(SUBSTITUTE(B11,",","")))+1))),"")</f>
        <v>10.2</v>
      </c>
    </row>
    <row r="12" spans="1:8" ht="12.75">
      <c r="A12" s="8">
        <v>3</v>
      </c>
      <c r="B12" s="30"/>
      <c r="C12" s="30"/>
      <c r="D12" s="31"/>
      <c r="E12" s="31"/>
      <c r="F12" s="31"/>
      <c r="G12" s="31"/>
      <c r="H12" s="34">
        <f t="shared" si="0"/>
      </c>
    </row>
    <row r="13" spans="1:8" ht="12.75">
      <c r="A13" s="8">
        <v>4</v>
      </c>
      <c r="B13" s="30"/>
      <c r="C13" s="30"/>
      <c r="D13" s="31"/>
      <c r="E13" s="31"/>
      <c r="F13" s="31"/>
      <c r="G13" s="31"/>
      <c r="H13" s="34">
        <f t="shared" si="0"/>
      </c>
    </row>
    <row r="14" spans="1:8" ht="12.75">
      <c r="A14" s="8">
        <v>5</v>
      </c>
      <c r="B14" s="30"/>
      <c r="C14" s="30"/>
      <c r="D14" s="31"/>
      <c r="E14" s="31"/>
      <c r="F14" s="31"/>
      <c r="G14" s="31"/>
      <c r="H14" s="34">
        <f t="shared" si="0"/>
      </c>
    </row>
    <row r="15" spans="1:8" ht="12.75">
      <c r="A15" s="8">
        <v>6</v>
      </c>
      <c r="B15" s="30"/>
      <c r="C15" s="30"/>
      <c r="D15" s="31"/>
      <c r="E15" s="31"/>
      <c r="F15" s="31"/>
      <c r="G15" s="31"/>
      <c r="H15" s="34">
        <f t="shared" si="0"/>
      </c>
    </row>
    <row r="16" spans="1:8" ht="12.75">
      <c r="A16" s="8">
        <v>7</v>
      </c>
      <c r="B16" s="30"/>
      <c r="C16" s="30"/>
      <c r="D16" s="31"/>
      <c r="E16" s="31"/>
      <c r="F16" s="31"/>
      <c r="G16" s="31"/>
      <c r="H16" s="34">
        <f t="shared" si="0"/>
      </c>
    </row>
    <row r="17" spans="1:8" ht="12.75">
      <c r="A17" s="8">
        <v>8</v>
      </c>
      <c r="B17" s="30"/>
      <c r="C17" s="30"/>
      <c r="D17" s="31"/>
      <c r="E17" s="31"/>
      <c r="F17" s="31"/>
      <c r="G17" s="31"/>
      <c r="H17" s="34">
        <f t="shared" si="0"/>
      </c>
    </row>
    <row r="18" spans="1:8" ht="12.75">
      <c r="A18" s="8">
        <v>9</v>
      </c>
      <c r="B18" s="30"/>
      <c r="C18" s="30"/>
      <c r="D18" s="31"/>
      <c r="E18" s="31"/>
      <c r="F18" s="31"/>
      <c r="G18" s="31"/>
      <c r="H18" s="34">
        <f t="shared" si="0"/>
      </c>
    </row>
    <row r="19" spans="1:8" ht="12.75">
      <c r="A19" s="8">
        <v>10</v>
      </c>
      <c r="B19" s="30"/>
      <c r="C19" s="30"/>
      <c r="D19" s="31"/>
      <c r="E19" s="31"/>
      <c r="F19" s="31"/>
      <c r="G19" s="31"/>
      <c r="H19" s="34">
        <f t="shared" si="0"/>
      </c>
    </row>
    <row r="20" spans="1:8" ht="12.75">
      <c r="A20" s="8">
        <v>11</v>
      </c>
      <c r="B20" s="30"/>
      <c r="C20" s="30"/>
      <c r="D20" s="31"/>
      <c r="E20" s="31"/>
      <c r="F20" s="31"/>
      <c r="G20" s="31"/>
      <c r="H20" s="34">
        <f t="shared" si="0"/>
      </c>
    </row>
    <row r="21" spans="1:8" ht="12.75">
      <c r="A21" s="8">
        <v>12</v>
      </c>
      <c r="B21" s="30"/>
      <c r="C21" s="30"/>
      <c r="D21" s="31"/>
      <c r="E21" s="31"/>
      <c r="F21" s="31"/>
      <c r="G21" s="31"/>
      <c r="H21" s="34">
        <f t="shared" si="0"/>
      </c>
    </row>
    <row r="22" spans="1:8" ht="12.75">
      <c r="A22" s="8">
        <v>13</v>
      </c>
      <c r="B22" s="30"/>
      <c r="C22" s="30"/>
      <c r="D22" s="31"/>
      <c r="E22" s="31"/>
      <c r="F22" s="31"/>
      <c r="G22" s="31"/>
      <c r="H22" s="34">
        <f t="shared" si="0"/>
      </c>
    </row>
    <row r="23" spans="1:8" ht="12.75">
      <c r="A23" s="8">
        <v>14</v>
      </c>
      <c r="B23" s="30"/>
      <c r="C23" s="30"/>
      <c r="D23" s="31"/>
      <c r="E23" s="31"/>
      <c r="F23" s="31"/>
      <c r="G23" s="31"/>
      <c r="H23" s="34">
        <f t="shared" si="0"/>
      </c>
    </row>
    <row r="24" spans="1:8" ht="12.75">
      <c r="A24" s="8">
        <v>15</v>
      </c>
      <c r="B24" s="30"/>
      <c r="C24" s="30"/>
      <c r="D24" s="31"/>
      <c r="E24" s="31"/>
      <c r="F24" s="31"/>
      <c r="G24" s="31"/>
      <c r="H24" s="34">
        <f t="shared" si="0"/>
      </c>
    </row>
  </sheetData>
  <sheetProtection password="952F" sheet="1"/>
  <mergeCells count="2">
    <mergeCell ref="A1:C1"/>
    <mergeCell ref="B6:H6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zoomScalePageLayoutView="0" workbookViewId="0" topLeftCell="A1">
      <selection activeCell="A8" sqref="A8:H14"/>
    </sheetView>
  </sheetViews>
  <sheetFormatPr defaultColWidth="9.140625" defaultRowHeight="15"/>
  <cols>
    <col min="1" max="1" width="4.7109375" style="12" customWidth="1"/>
    <col min="2" max="2" width="24.7109375" style="20" customWidth="1"/>
    <col min="3" max="3" width="40.7109375" style="20" customWidth="1"/>
    <col min="4" max="4" width="18.7109375" style="12" customWidth="1"/>
    <col min="5" max="5" width="25.7109375" style="12" customWidth="1"/>
    <col min="6" max="6" width="7.7109375" style="12" customWidth="1"/>
    <col min="7" max="7" width="8.7109375" style="12" customWidth="1"/>
    <col min="8" max="8" width="8.7109375" style="21" customWidth="1"/>
    <col min="9" max="16384" width="9.140625" style="9" customWidth="1"/>
  </cols>
  <sheetData>
    <row r="1" spans="1:8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  <c r="H1" s="9"/>
    </row>
    <row r="2" spans="1:8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  <c r="H2" s="9"/>
    </row>
    <row r="3" spans="1:8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9"/>
      <c r="B6" s="9"/>
      <c r="C6" s="9"/>
      <c r="D6" s="9"/>
      <c r="E6" s="9"/>
      <c r="F6" s="9"/>
      <c r="G6" s="9"/>
      <c r="H6" s="9"/>
    </row>
    <row r="7" spans="1:8" ht="12.75">
      <c r="A7" s="9"/>
      <c r="B7" s="9"/>
      <c r="C7" s="9"/>
      <c r="D7" s="9"/>
      <c r="E7" s="9"/>
      <c r="F7" s="9"/>
      <c r="G7" s="9"/>
      <c r="H7" s="9"/>
    </row>
    <row r="8" spans="1:8" ht="12.75">
      <c r="A8" s="9"/>
      <c r="B8" s="186" t="s">
        <v>156</v>
      </c>
      <c r="C8" s="186"/>
      <c r="D8" s="186"/>
      <c r="E8" s="186"/>
      <c r="F8" s="186"/>
      <c r="G8" s="186"/>
      <c r="H8" s="186"/>
    </row>
    <row r="9" spans="1:8" ht="12.75">
      <c r="A9" s="9"/>
      <c r="B9" s="9"/>
      <c r="C9" s="9"/>
      <c r="D9" s="9"/>
      <c r="E9" s="9"/>
      <c r="F9" s="9"/>
      <c r="G9" s="9"/>
      <c r="H9" s="9"/>
    </row>
    <row r="10" spans="1:8" s="19" customFormat="1" ht="38.25">
      <c r="A10" s="2" t="s">
        <v>144</v>
      </c>
      <c r="B10" s="2" t="s">
        <v>49</v>
      </c>
      <c r="C10" s="2" t="s">
        <v>54</v>
      </c>
      <c r="D10" s="2" t="s">
        <v>55</v>
      </c>
      <c r="E10" s="2" t="s">
        <v>57</v>
      </c>
      <c r="F10" s="2" t="s">
        <v>56</v>
      </c>
      <c r="G10" s="2" t="s">
        <v>2</v>
      </c>
      <c r="H10" s="2" t="s">
        <v>148</v>
      </c>
    </row>
    <row r="11" spans="1:8" ht="12.75">
      <c r="A11" s="8"/>
      <c r="B11" s="6"/>
      <c r="C11" s="6"/>
      <c r="D11" s="6"/>
      <c r="E11" s="6"/>
      <c r="F11" s="6"/>
      <c r="G11" s="6"/>
      <c r="H11" s="37">
        <f>SUM(H12:H23)</f>
        <v>15.899999999999999</v>
      </c>
    </row>
    <row r="12" spans="1:8" ht="31.5">
      <c r="A12" s="47">
        <v>1</v>
      </c>
      <c r="B12" s="150" t="s">
        <v>266</v>
      </c>
      <c r="C12" s="150" t="s">
        <v>289</v>
      </c>
      <c r="D12" s="157" t="s">
        <v>290</v>
      </c>
      <c r="E12" s="150" t="s">
        <v>291</v>
      </c>
      <c r="F12" s="152">
        <v>2011</v>
      </c>
      <c r="G12" s="152">
        <v>56</v>
      </c>
      <c r="H12" s="48">
        <f>IF(OR(B12="",G12=0)=FALSE,(G12/(10*((LEN(B12)-LEN(SUBSTITUTE(B12,",","")))+1))),"")</f>
        <v>5.6</v>
      </c>
    </row>
    <row r="13" spans="1:8" ht="31.5">
      <c r="A13" s="47">
        <v>2</v>
      </c>
      <c r="B13" s="150" t="s">
        <v>266</v>
      </c>
      <c r="C13" s="150" t="s">
        <v>292</v>
      </c>
      <c r="D13" s="157" t="s">
        <v>290</v>
      </c>
      <c r="E13" s="150" t="s">
        <v>293</v>
      </c>
      <c r="F13" s="155">
        <v>2011</v>
      </c>
      <c r="G13" s="152">
        <v>63</v>
      </c>
      <c r="H13" s="48">
        <f aca="true" t="shared" si="0" ref="H13:H23">IF(OR(B13="",G13=0)=FALSE,(G13/(10*((LEN(B13)-LEN(SUBSTITUTE(B13,",","")))+1))),"")</f>
        <v>6.3</v>
      </c>
    </row>
    <row r="14" spans="1:8" ht="63">
      <c r="A14" s="47">
        <v>3</v>
      </c>
      <c r="B14" s="150" t="s">
        <v>266</v>
      </c>
      <c r="C14" s="150" t="s">
        <v>294</v>
      </c>
      <c r="D14" s="157" t="s">
        <v>295</v>
      </c>
      <c r="E14" s="51" t="s">
        <v>296</v>
      </c>
      <c r="F14" s="56">
        <v>2012</v>
      </c>
      <c r="G14" s="56">
        <v>40</v>
      </c>
      <c r="H14" s="48">
        <f t="shared" si="0"/>
        <v>4</v>
      </c>
    </row>
    <row r="15" spans="1:8" ht="12.75">
      <c r="A15" s="47">
        <v>4</v>
      </c>
      <c r="B15" s="49"/>
      <c r="C15" s="49"/>
      <c r="D15" s="50"/>
      <c r="E15" s="50"/>
      <c r="F15" s="50"/>
      <c r="G15" s="50"/>
      <c r="H15" s="48">
        <f t="shared" si="0"/>
      </c>
    </row>
    <row r="16" spans="1:8" ht="12.75">
      <c r="A16" s="47">
        <v>5</v>
      </c>
      <c r="B16" s="49"/>
      <c r="C16" s="49"/>
      <c r="D16" s="50"/>
      <c r="E16" s="50"/>
      <c r="F16" s="50"/>
      <c r="G16" s="50"/>
      <c r="H16" s="48">
        <f t="shared" si="0"/>
      </c>
    </row>
    <row r="17" spans="1:8" ht="12.75">
      <c r="A17" s="47">
        <v>6</v>
      </c>
      <c r="B17" s="49"/>
      <c r="C17" s="49"/>
      <c r="D17" s="50"/>
      <c r="E17" s="50"/>
      <c r="F17" s="50"/>
      <c r="G17" s="50"/>
      <c r="H17" s="48">
        <f t="shared" si="0"/>
      </c>
    </row>
    <row r="18" spans="1:8" ht="12.75">
      <c r="A18" s="47">
        <v>7</v>
      </c>
      <c r="B18" s="49"/>
      <c r="C18" s="49"/>
      <c r="D18" s="50"/>
      <c r="E18" s="50"/>
      <c r="F18" s="50"/>
      <c r="G18" s="50"/>
      <c r="H18" s="48">
        <f t="shared" si="0"/>
      </c>
    </row>
    <row r="19" spans="1:8" ht="12.75">
      <c r="A19" s="47">
        <v>8</v>
      </c>
      <c r="B19" s="49"/>
      <c r="C19" s="49"/>
      <c r="D19" s="50"/>
      <c r="E19" s="50"/>
      <c r="F19" s="50"/>
      <c r="G19" s="50"/>
      <c r="H19" s="48">
        <f t="shared" si="0"/>
      </c>
    </row>
    <row r="20" spans="1:8" ht="12.75">
      <c r="A20" s="47">
        <v>9</v>
      </c>
      <c r="B20" s="49"/>
      <c r="C20" s="49"/>
      <c r="D20" s="50"/>
      <c r="E20" s="50"/>
      <c r="F20" s="50"/>
      <c r="G20" s="50"/>
      <c r="H20" s="48">
        <f t="shared" si="0"/>
      </c>
    </row>
    <row r="21" spans="1:8" ht="12.75">
      <c r="A21" s="47">
        <v>10</v>
      </c>
      <c r="B21" s="49"/>
      <c r="C21" s="49"/>
      <c r="D21" s="50"/>
      <c r="E21" s="50"/>
      <c r="F21" s="50"/>
      <c r="G21" s="50"/>
      <c r="H21" s="48">
        <f t="shared" si="0"/>
      </c>
    </row>
    <row r="22" spans="1:8" ht="12.75">
      <c r="A22" s="47">
        <v>11</v>
      </c>
      <c r="B22" s="49"/>
      <c r="C22" s="49"/>
      <c r="D22" s="50"/>
      <c r="E22" s="50"/>
      <c r="F22" s="50"/>
      <c r="G22" s="50"/>
      <c r="H22" s="48">
        <f t="shared" si="0"/>
      </c>
    </row>
    <row r="23" spans="1:8" ht="12.75">
      <c r="A23" s="47">
        <v>12</v>
      </c>
      <c r="B23" s="49"/>
      <c r="C23" s="49"/>
      <c r="D23" s="50"/>
      <c r="E23" s="50"/>
      <c r="F23" s="50"/>
      <c r="G23" s="50"/>
      <c r="H23" s="48">
        <f t="shared" si="0"/>
      </c>
    </row>
  </sheetData>
  <sheetProtection password="952F" sheet="1"/>
  <mergeCells count="2">
    <mergeCell ref="A1:C1"/>
    <mergeCell ref="B8:H8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zoomScalePageLayoutView="0" workbookViewId="0" topLeftCell="A1">
      <selection activeCell="A6" sqref="A6:H11"/>
    </sheetView>
  </sheetViews>
  <sheetFormatPr defaultColWidth="9.140625" defaultRowHeight="15"/>
  <cols>
    <col min="1" max="1" width="4.7109375" style="12" customWidth="1"/>
    <col min="2" max="2" width="25.7109375" style="20" customWidth="1"/>
    <col min="3" max="3" width="45.7109375" style="20" customWidth="1"/>
    <col min="4" max="4" width="19.7109375" style="12" customWidth="1"/>
    <col min="5" max="5" width="17.7109375" style="12" customWidth="1"/>
    <col min="6" max="6" width="5.7109375" style="12" customWidth="1"/>
    <col min="7" max="7" width="12.7109375" style="12" customWidth="1"/>
    <col min="8" max="8" width="8.7109375" style="21" customWidth="1"/>
    <col min="9" max="16384" width="9.140625" style="9" customWidth="1"/>
  </cols>
  <sheetData>
    <row r="1" spans="1:8" ht="12.75">
      <c r="A1" s="185" t="str">
        <f>'Date initiale'!B13</f>
        <v>Inginerie energetică</v>
      </c>
      <c r="B1" s="185"/>
      <c r="C1" s="185"/>
      <c r="D1" s="9"/>
      <c r="E1" s="9"/>
      <c r="F1" s="9"/>
      <c r="G1" s="9"/>
      <c r="H1" s="9"/>
    </row>
    <row r="2" spans="1:8" ht="12.75">
      <c r="A2" s="1" t="str">
        <f>'Date initiale'!B15</f>
        <v>Facultatea de Electrotehnică şi Electronergetică</v>
      </c>
      <c r="B2" s="1"/>
      <c r="C2" s="1"/>
      <c r="D2" s="9"/>
      <c r="E2" s="9"/>
      <c r="F2" s="9"/>
      <c r="G2" s="9"/>
      <c r="H2" s="9"/>
    </row>
    <row r="3" spans="1:8" ht="12.75">
      <c r="A3" s="1" t="str">
        <f>'Date initiale'!B16</f>
        <v>Departamentul de Electroenegetică</v>
      </c>
      <c r="B3" s="1"/>
      <c r="C3" s="1"/>
      <c r="D3" s="9"/>
      <c r="E3" s="9"/>
      <c r="F3" s="9"/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9"/>
      <c r="B6" s="186" t="s">
        <v>157</v>
      </c>
      <c r="C6" s="186"/>
      <c r="D6" s="186"/>
      <c r="E6" s="186"/>
      <c r="F6" s="186"/>
      <c r="G6" s="186"/>
      <c r="H6" s="186"/>
    </row>
    <row r="7" spans="1:8" ht="12.75">
      <c r="A7" s="9"/>
      <c r="B7" s="9"/>
      <c r="C7" s="9"/>
      <c r="D7" s="9"/>
      <c r="E7" s="9"/>
      <c r="F7" s="9"/>
      <c r="G7" s="9"/>
      <c r="H7" s="9"/>
    </row>
    <row r="8" spans="1:8" s="19" customFormat="1" ht="25.5">
      <c r="A8" s="2" t="s">
        <v>144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2</v>
      </c>
      <c r="H8" s="2" t="s">
        <v>148</v>
      </c>
    </row>
    <row r="9" spans="1:8" ht="12.75">
      <c r="A9" s="8"/>
      <c r="B9" s="6"/>
      <c r="C9" s="6"/>
      <c r="D9" s="6"/>
      <c r="E9" s="6"/>
      <c r="F9" s="6"/>
      <c r="G9" s="6"/>
      <c r="H9" s="37">
        <f>SUM(H10:H34)</f>
        <v>5.9523809523809526</v>
      </c>
    </row>
    <row r="10" spans="1:8" ht="78.75">
      <c r="A10" s="8">
        <v>1</v>
      </c>
      <c r="B10" s="150" t="s">
        <v>297</v>
      </c>
      <c r="C10" s="150" t="s">
        <v>284</v>
      </c>
      <c r="D10" s="150" t="s">
        <v>298</v>
      </c>
      <c r="E10" s="156" t="s">
        <v>299</v>
      </c>
      <c r="F10" s="152">
        <v>2011</v>
      </c>
      <c r="G10" s="152">
        <v>145</v>
      </c>
      <c r="H10" s="34">
        <f>IF(OR(B10="",G10=0)=FALSE,(G10/(20*((LEN(B10)-LEN(SUBSTITUTE(B10,",","")))+1))),"")</f>
        <v>1.0357142857142858</v>
      </c>
    </row>
    <row r="11" spans="1:8" ht="38.25">
      <c r="A11" s="8">
        <v>2</v>
      </c>
      <c r="B11" s="30" t="s">
        <v>300</v>
      </c>
      <c r="C11" s="30" t="s">
        <v>301</v>
      </c>
      <c r="D11" s="31" t="s">
        <v>273</v>
      </c>
      <c r="E11" s="31" t="s">
        <v>302</v>
      </c>
      <c r="F11" s="31">
        <v>2002</v>
      </c>
      <c r="G11" s="31">
        <v>295</v>
      </c>
      <c r="H11" s="34">
        <f aca="true" t="shared" si="0" ref="H11:H34">IF(OR(B11="",G11=0)=FALSE,(G11/(20*((LEN(B11)-LEN(SUBSTITUTE(B11,",","")))+1))),"")</f>
        <v>4.916666666666667</v>
      </c>
    </row>
    <row r="12" spans="1:8" ht="12.75">
      <c r="A12" s="8">
        <v>3</v>
      </c>
      <c r="B12" s="53"/>
      <c r="C12" s="53"/>
      <c r="D12" s="31"/>
      <c r="E12" s="31"/>
      <c r="F12" s="31"/>
      <c r="G12" s="31"/>
      <c r="H12" s="34">
        <f t="shared" si="0"/>
      </c>
    </row>
    <row r="13" spans="1:8" ht="12.75">
      <c r="A13" s="8">
        <v>4</v>
      </c>
      <c r="B13" s="53"/>
      <c r="C13" s="53"/>
      <c r="D13" s="31"/>
      <c r="E13" s="31"/>
      <c r="F13" s="31"/>
      <c r="G13" s="31"/>
      <c r="H13" s="34">
        <f t="shared" si="0"/>
      </c>
    </row>
    <row r="14" spans="1:8" ht="12.75">
      <c r="A14" s="8">
        <v>5</v>
      </c>
      <c r="B14" s="53"/>
      <c r="C14" s="53"/>
      <c r="D14" s="31"/>
      <c r="E14" s="31"/>
      <c r="F14" s="31"/>
      <c r="G14" s="31"/>
      <c r="H14" s="34">
        <f t="shared" si="0"/>
      </c>
    </row>
    <row r="15" spans="1:8" ht="12.75">
      <c r="A15" s="8">
        <v>6</v>
      </c>
      <c r="B15" s="53"/>
      <c r="C15" s="53"/>
      <c r="D15" s="31"/>
      <c r="E15" s="31"/>
      <c r="F15" s="31"/>
      <c r="G15" s="31"/>
      <c r="H15" s="34">
        <f t="shared" si="0"/>
      </c>
    </row>
    <row r="16" spans="1:8" ht="12.75">
      <c r="A16" s="8">
        <v>7</v>
      </c>
      <c r="B16" s="53"/>
      <c r="C16" s="53"/>
      <c r="D16" s="31"/>
      <c r="E16" s="31"/>
      <c r="F16" s="31"/>
      <c r="G16" s="31"/>
      <c r="H16" s="34">
        <f t="shared" si="0"/>
      </c>
    </row>
    <row r="17" spans="1:8" ht="12.75">
      <c r="A17" s="8">
        <v>8</v>
      </c>
      <c r="B17" s="53"/>
      <c r="C17" s="53"/>
      <c r="D17" s="31"/>
      <c r="E17" s="31"/>
      <c r="F17" s="31"/>
      <c r="G17" s="31"/>
      <c r="H17" s="34">
        <f t="shared" si="0"/>
      </c>
    </row>
    <row r="18" spans="1:8" ht="12.75">
      <c r="A18" s="8">
        <v>9</v>
      </c>
      <c r="B18" s="53"/>
      <c r="C18" s="53"/>
      <c r="D18" s="31"/>
      <c r="E18" s="31"/>
      <c r="F18" s="31"/>
      <c r="G18" s="31"/>
      <c r="H18" s="34">
        <f t="shared" si="0"/>
      </c>
    </row>
    <row r="19" spans="1:8" ht="12.75">
      <c r="A19" s="8">
        <v>10</v>
      </c>
      <c r="B19" s="53"/>
      <c r="C19" s="53"/>
      <c r="D19" s="31"/>
      <c r="E19" s="31"/>
      <c r="F19" s="31"/>
      <c r="G19" s="31"/>
      <c r="H19" s="34">
        <f t="shared" si="0"/>
      </c>
    </row>
    <row r="20" spans="1:8" ht="12.75">
      <c r="A20" s="8">
        <v>11</v>
      </c>
      <c r="B20" s="53"/>
      <c r="C20" s="53"/>
      <c r="D20" s="31"/>
      <c r="E20" s="31"/>
      <c r="F20" s="31"/>
      <c r="G20" s="31"/>
      <c r="H20" s="34">
        <f t="shared" si="0"/>
      </c>
    </row>
    <row r="21" spans="1:8" ht="12.75">
      <c r="A21" s="8">
        <v>12</v>
      </c>
      <c r="B21" s="53"/>
      <c r="C21" s="53"/>
      <c r="D21" s="31"/>
      <c r="E21" s="31"/>
      <c r="F21" s="31"/>
      <c r="G21" s="31"/>
      <c r="H21" s="34">
        <f t="shared" si="0"/>
      </c>
    </row>
    <row r="22" spans="1:8" ht="12.75">
      <c r="A22" s="8">
        <v>13</v>
      </c>
      <c r="B22" s="53"/>
      <c r="C22" s="53"/>
      <c r="D22" s="31"/>
      <c r="E22" s="31"/>
      <c r="F22" s="31"/>
      <c r="G22" s="31"/>
      <c r="H22" s="34">
        <f t="shared" si="0"/>
      </c>
    </row>
    <row r="23" spans="1:8" ht="12.75">
      <c r="A23" s="8">
        <v>14</v>
      </c>
      <c r="B23" s="53"/>
      <c r="C23" s="53"/>
      <c r="D23" s="31"/>
      <c r="E23" s="31"/>
      <c r="F23" s="31"/>
      <c r="G23" s="31"/>
      <c r="H23" s="34">
        <f t="shared" si="0"/>
      </c>
    </row>
    <row r="24" spans="1:8" ht="12.75">
      <c r="A24" s="8">
        <v>15</v>
      </c>
      <c r="B24" s="53"/>
      <c r="C24" s="53"/>
      <c r="D24" s="31"/>
      <c r="E24" s="31"/>
      <c r="F24" s="31"/>
      <c r="G24" s="31"/>
      <c r="H24" s="34">
        <f t="shared" si="0"/>
      </c>
    </row>
    <row r="25" spans="1:8" ht="12.75">
      <c r="A25" s="8">
        <v>16</v>
      </c>
      <c r="B25" s="53"/>
      <c r="C25" s="53"/>
      <c r="D25" s="31"/>
      <c r="E25" s="31"/>
      <c r="F25" s="31"/>
      <c r="G25" s="31"/>
      <c r="H25" s="34">
        <f t="shared" si="0"/>
      </c>
    </row>
    <row r="26" spans="1:8" ht="12.75">
      <c r="A26" s="8">
        <v>17</v>
      </c>
      <c r="B26" s="53"/>
      <c r="C26" s="53"/>
      <c r="D26" s="31"/>
      <c r="E26" s="31"/>
      <c r="F26" s="31"/>
      <c r="G26" s="31"/>
      <c r="H26" s="34">
        <f t="shared" si="0"/>
      </c>
    </row>
    <row r="27" spans="1:8" ht="12.75">
      <c r="A27" s="8">
        <v>18</v>
      </c>
      <c r="B27" s="53"/>
      <c r="C27" s="53"/>
      <c r="D27" s="31"/>
      <c r="E27" s="31"/>
      <c r="F27" s="31"/>
      <c r="G27" s="31"/>
      <c r="H27" s="34">
        <f t="shared" si="0"/>
      </c>
    </row>
    <row r="28" spans="1:8" ht="12.75">
      <c r="A28" s="8">
        <v>19</v>
      </c>
      <c r="B28" s="53"/>
      <c r="C28" s="53"/>
      <c r="D28" s="31"/>
      <c r="E28" s="31"/>
      <c r="F28" s="31"/>
      <c r="G28" s="31"/>
      <c r="H28" s="34">
        <f t="shared" si="0"/>
      </c>
    </row>
    <row r="29" spans="1:8" ht="12.75">
      <c r="A29" s="8">
        <v>20</v>
      </c>
      <c r="B29" s="53"/>
      <c r="C29" s="53"/>
      <c r="D29" s="31"/>
      <c r="E29" s="31"/>
      <c r="F29" s="31"/>
      <c r="G29" s="31"/>
      <c r="H29" s="34">
        <f t="shared" si="0"/>
      </c>
    </row>
    <row r="30" spans="1:8" ht="12.75">
      <c r="A30" s="8">
        <v>21</v>
      </c>
      <c r="B30" s="53"/>
      <c r="C30" s="53"/>
      <c r="D30" s="31"/>
      <c r="E30" s="31"/>
      <c r="F30" s="31"/>
      <c r="G30" s="31"/>
      <c r="H30" s="34">
        <f t="shared" si="0"/>
      </c>
    </row>
    <row r="31" spans="1:8" ht="12.75">
      <c r="A31" s="8">
        <v>22</v>
      </c>
      <c r="B31" s="53"/>
      <c r="C31" s="53"/>
      <c r="D31" s="31"/>
      <c r="E31" s="31"/>
      <c r="F31" s="31"/>
      <c r="G31" s="31"/>
      <c r="H31" s="34">
        <f t="shared" si="0"/>
      </c>
    </row>
    <row r="32" spans="1:8" ht="12.75">
      <c r="A32" s="8">
        <v>23</v>
      </c>
      <c r="B32" s="53"/>
      <c r="C32" s="53"/>
      <c r="D32" s="31"/>
      <c r="E32" s="31"/>
      <c r="F32" s="31"/>
      <c r="G32" s="31"/>
      <c r="H32" s="34">
        <f t="shared" si="0"/>
      </c>
    </row>
    <row r="33" spans="1:8" ht="12.75">
      <c r="A33" s="8">
        <v>24</v>
      </c>
      <c r="B33" s="53"/>
      <c r="C33" s="53"/>
      <c r="D33" s="31"/>
      <c r="E33" s="31"/>
      <c r="F33" s="31"/>
      <c r="G33" s="31"/>
      <c r="H33" s="34">
        <f t="shared" si="0"/>
      </c>
    </row>
    <row r="34" spans="1:8" ht="12.75">
      <c r="A34" s="8">
        <v>25</v>
      </c>
      <c r="B34" s="53"/>
      <c r="C34" s="53"/>
      <c r="D34" s="31"/>
      <c r="E34" s="31"/>
      <c r="F34" s="31"/>
      <c r="G34" s="31"/>
      <c r="H34" s="34">
        <f t="shared" si="0"/>
      </c>
    </row>
  </sheetData>
  <sheetProtection password="952F" sheet="1"/>
  <mergeCells count="2">
    <mergeCell ref="A1:C1"/>
    <mergeCell ref="B6:H6"/>
  </mergeCells>
  <printOptions/>
  <pageMargins left="0.3937007874015748" right="0.1968503937007874" top="0.5905511811023623" bottom="1.062992125984252" header="0" footer="0.6692913385826772"/>
  <pageSetup horizontalDpi="600" verticalDpi="600" orientation="landscape" paperSize="9" r:id="rId1"/>
  <headerFooter>
    <oddFooter>&amp;L&amp;"Arial,Regular"&amp;10Director de departament&amp;R&amp;"Arial,Regular"&amp;10Candidat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2016-05-29T15:05:54Z</cp:lastPrinted>
  <dcterms:created xsi:type="dcterms:W3CDTF">2013-01-10T14:20:56Z</dcterms:created>
  <dcterms:modified xsi:type="dcterms:W3CDTF">2016-06-12T16:05:17Z</dcterms:modified>
  <cp:category/>
  <cp:version/>
  <cp:contentType/>
  <cp:contentStatus/>
</cp:coreProperties>
</file>